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45" windowHeight="4605" firstSheet="7" activeTab="11"/>
  </bookViews>
  <sheets>
    <sheet name="QH21" sheetId="33" r:id="rId1"/>
    <sheet name="QH19-TVHĐ" sheetId="19" r:id="rId2"/>
    <sheet name="QH19-QTCL" sheetId="18" r:id="rId3"/>
    <sheet name="QH19-KHGD" sheetId="17" r:id="rId4"/>
    <sheet name="QH19-QTTH" sheetId="16" r:id="rId5"/>
    <sheet name="QH19-CNGD" sheetId="8" r:id="rId6"/>
    <sheet name="QH20-CNGD" sheetId="11" r:id="rId7"/>
    <sheet name="QH20-KHGD" sheetId="12" r:id="rId8"/>
    <sheet name="QH20-QTCL" sheetId="13" r:id="rId9"/>
    <sheet name="QH20-QTTH" sheetId="14" r:id="rId10"/>
    <sheet name="QH20-TVHĐ" sheetId="15" r:id="rId11"/>
    <sheet name="QH18" sheetId="3" r:id="rId12"/>
  </sheets>
  <definedNames>
    <definedName name="_xlnm._FilterDatabase" localSheetId="11" hidden="1">'QH18'!$B$5:$G$263</definedName>
    <definedName name="_xlnm._FilterDatabase" localSheetId="5" hidden="1">'QH19-CNGD'!$B$4:$G$339</definedName>
    <definedName name="_xlnm._FilterDatabase" localSheetId="3" hidden="1">'QH19-KHGD'!$A$4:$H$172</definedName>
    <definedName name="_xlnm._FilterDatabase" localSheetId="2" hidden="1">'QH19-QTCL'!$A$4:$H$265</definedName>
    <definedName name="_xlnm._FilterDatabase" localSheetId="4" hidden="1">'QH19-QTTH'!$A$4:$H$314</definedName>
    <definedName name="_xlnm._FilterDatabase" localSheetId="1" hidden="1">'QH19-TVHĐ'!$A$4:$H$358</definedName>
    <definedName name="_xlnm._FilterDatabase" localSheetId="6" hidden="1">'QH20-CNGD'!$A$4:$H$454</definedName>
    <definedName name="_xlnm._FilterDatabase" localSheetId="7" hidden="1">'QH20-KHGD'!$A$4:$H$102</definedName>
    <definedName name="_xlnm._FilterDatabase" localSheetId="8" hidden="1">'QH20-QTCL'!$A$4:$H$401</definedName>
    <definedName name="_xlnm._FilterDatabase" localSheetId="9" hidden="1">'QH20-QTTH'!$A$4:$H$466</definedName>
    <definedName name="_xlnm._FilterDatabase" localSheetId="10" hidden="1">'QH20-TVHĐ'!$A$4:$H$378</definedName>
    <definedName name="_xlnm._FilterDatabase" localSheetId="0" hidden="1">'QH21'!$A$6:$G$265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6" i="19" l="1"/>
  <c r="H12" i="3" l="1"/>
  <c r="H154" i="15"/>
  <c r="H378" i="15"/>
  <c r="H369" i="15"/>
  <c r="H360" i="15"/>
  <c r="H351" i="15"/>
  <c r="H342" i="15"/>
  <c r="H334" i="15"/>
  <c r="H326" i="15"/>
  <c r="H319" i="15"/>
  <c r="H310" i="15"/>
  <c r="H302" i="15"/>
  <c r="H294" i="15"/>
  <c r="H285" i="15"/>
  <c r="H272" i="15"/>
  <c r="H263" i="15"/>
  <c r="H255" i="15"/>
  <c r="H245" i="15"/>
  <c r="H236" i="15"/>
  <c r="H227" i="15"/>
  <c r="H218" i="15"/>
  <c r="H209" i="15"/>
  <c r="H200" i="15"/>
  <c r="H190" i="15"/>
  <c r="H181" i="15"/>
  <c r="H172" i="15"/>
  <c r="H163" i="15"/>
  <c r="H144" i="15"/>
  <c r="H136" i="15"/>
  <c r="H126" i="15"/>
  <c r="H117" i="15"/>
  <c r="H109" i="15"/>
  <c r="H101" i="15"/>
  <c r="H90" i="15"/>
  <c r="H83" i="15"/>
  <c r="H74" i="15"/>
  <c r="H65" i="15"/>
  <c r="H56" i="15"/>
  <c r="H49" i="15"/>
  <c r="H41" i="15"/>
  <c r="H32" i="15"/>
  <c r="H22" i="15"/>
  <c r="H12" i="15"/>
  <c r="H466" i="14"/>
  <c r="H456" i="14"/>
  <c r="H446" i="14"/>
  <c r="H437" i="14"/>
  <c r="H428" i="14"/>
  <c r="H419" i="14"/>
  <c r="H411" i="14"/>
  <c r="H403" i="14"/>
  <c r="H395" i="14"/>
  <c r="H386" i="14"/>
  <c r="H378" i="14"/>
  <c r="H369" i="14"/>
  <c r="H360" i="14"/>
  <c r="H351" i="14"/>
  <c r="H102" i="12"/>
  <c r="H94" i="12"/>
  <c r="H86" i="12"/>
  <c r="H78" i="12"/>
  <c r="H70" i="12"/>
  <c r="H62" i="12"/>
  <c r="H53" i="12"/>
  <c r="H44" i="12"/>
  <c r="H36" i="12"/>
  <c r="H27" i="12"/>
  <c r="H19" i="12"/>
  <c r="H314" i="16"/>
  <c r="H305" i="16"/>
  <c r="H295" i="16"/>
  <c r="H287" i="16"/>
  <c r="H279" i="16"/>
  <c r="H271" i="16"/>
  <c r="H261" i="16"/>
  <c r="H252" i="16"/>
  <c r="H245" i="16"/>
  <c r="H238" i="16"/>
  <c r="H229" i="16"/>
  <c r="H221" i="16"/>
  <c r="H211" i="16"/>
  <c r="H204" i="16"/>
  <c r="H193" i="16"/>
  <c r="H185" i="16"/>
  <c r="H177" i="16"/>
  <c r="H171" i="16"/>
  <c r="H162" i="16"/>
  <c r="H155" i="16"/>
  <c r="H147" i="16"/>
  <c r="H139" i="16"/>
  <c r="H131" i="16"/>
  <c r="H122" i="16"/>
  <c r="H114" i="16"/>
  <c r="H106" i="16"/>
  <c r="H98" i="16"/>
  <c r="H92" i="16"/>
  <c r="H77" i="16"/>
  <c r="H56" i="16"/>
  <c r="H85" i="16"/>
  <c r="H70" i="16"/>
  <c r="H63" i="16"/>
  <c r="H48" i="16"/>
  <c r="H33" i="16"/>
  <c r="H24" i="16"/>
  <c r="H12" i="16"/>
  <c r="H142" i="17"/>
  <c r="H172" i="17"/>
  <c r="H161" i="17"/>
  <c r="H151" i="17"/>
  <c r="H134" i="17"/>
  <c r="H125" i="17"/>
  <c r="H113" i="17"/>
  <c r="H102" i="17"/>
  <c r="H96" i="17"/>
  <c r="H88" i="17"/>
  <c r="H79" i="17"/>
  <c r="H72" i="17"/>
  <c r="H64" i="17"/>
  <c r="H56" i="17"/>
  <c r="H49" i="17"/>
  <c r="H37" i="17"/>
  <c r="H28" i="17"/>
  <c r="H19" i="17"/>
  <c r="H265" i="18"/>
  <c r="H258" i="18"/>
  <c r="H250" i="18"/>
  <c r="H243" i="18"/>
  <c r="H237" i="18"/>
  <c r="H230" i="18"/>
  <c r="H223" i="18"/>
  <c r="H215" i="18"/>
  <c r="H206" i="18"/>
  <c r="H198" i="18"/>
  <c r="H188" i="18"/>
  <c r="H180" i="18"/>
  <c r="H173" i="18"/>
  <c r="H165" i="18"/>
  <c r="H159" i="18"/>
  <c r="H152" i="18"/>
  <c r="H144" i="18"/>
  <c r="H135" i="18"/>
  <c r="H127" i="18"/>
  <c r="H119" i="18"/>
  <c r="H109" i="18"/>
  <c r="H102" i="18"/>
  <c r="H95" i="18"/>
  <c r="H88" i="18"/>
  <c r="H82" i="18"/>
  <c r="H74" i="18"/>
  <c r="H67" i="18"/>
  <c r="H59" i="18"/>
  <c r="H51" i="18"/>
  <c r="H43" i="18"/>
  <c r="H33" i="18"/>
  <c r="H27" i="18"/>
  <c r="H20" i="18"/>
  <c r="H12" i="18"/>
  <c r="H358" i="19"/>
  <c r="H345" i="19"/>
  <c r="H336" i="19"/>
  <c r="H328" i="19"/>
  <c r="H319" i="19"/>
  <c r="H311" i="19"/>
  <c r="H303" i="19"/>
  <c r="H296" i="19"/>
  <c r="H284" i="19"/>
  <c r="H276" i="19"/>
  <c r="H267" i="19"/>
  <c r="H262" i="19"/>
  <c r="H251" i="19"/>
  <c r="H243" i="19"/>
  <c r="H235" i="19"/>
  <c r="H225" i="19"/>
  <c r="H206" i="19"/>
  <c r="H196" i="19"/>
  <c r="H179" i="19"/>
  <c r="H170" i="19"/>
  <c r="H162" i="19"/>
  <c r="H154" i="19"/>
  <c r="H144" i="19"/>
  <c r="H134" i="19"/>
  <c r="H125" i="19"/>
  <c r="H115" i="19"/>
  <c r="H106" i="19"/>
  <c r="H98" i="19"/>
  <c r="H88" i="19"/>
  <c r="H77" i="19"/>
  <c r="H68" i="19"/>
  <c r="H60" i="19"/>
  <c r="H50" i="19"/>
  <c r="H41" i="19"/>
  <c r="H32" i="19"/>
  <c r="H22" i="19"/>
  <c r="H13" i="19"/>
  <c r="E8" i="33" l="1"/>
  <c r="G8" i="33" s="1"/>
  <c r="E9" i="33"/>
  <c r="G9" i="33" s="1"/>
  <c r="E10" i="33"/>
  <c r="G10" i="33" s="1"/>
  <c r="E11" i="33"/>
  <c r="G11" i="33" s="1"/>
  <c r="E12" i="33"/>
  <c r="G12" i="33" s="1"/>
  <c r="E13" i="33"/>
  <c r="G13" i="33" s="1"/>
  <c r="E14" i="33"/>
  <c r="G14" i="33" s="1"/>
  <c r="E15" i="33"/>
  <c r="G15" i="33" s="1"/>
  <c r="E16" i="33"/>
  <c r="G16" i="33" s="1"/>
  <c r="E17" i="33"/>
  <c r="G17" i="33" s="1"/>
  <c r="E18" i="33"/>
  <c r="G18" i="33" s="1"/>
  <c r="E19" i="33"/>
  <c r="G19" i="33" s="1"/>
  <c r="E20" i="33"/>
  <c r="G20" i="33" s="1"/>
  <c r="E21" i="33"/>
  <c r="G21" i="33" s="1"/>
  <c r="E22" i="33"/>
  <c r="G22" i="33" s="1"/>
  <c r="E23" i="33"/>
  <c r="G23" i="33" s="1"/>
  <c r="E24" i="33"/>
  <c r="G24" i="33" s="1"/>
  <c r="E25" i="33"/>
  <c r="G25" i="33" s="1"/>
  <c r="E26" i="33"/>
  <c r="G26" i="33" s="1"/>
  <c r="E27" i="33"/>
  <c r="G27" i="33" s="1"/>
  <c r="E28" i="33"/>
  <c r="G28" i="33" s="1"/>
  <c r="E29" i="33"/>
  <c r="G29" i="33" s="1"/>
  <c r="E30" i="33"/>
  <c r="G30" i="33" s="1"/>
  <c r="E31" i="33"/>
  <c r="G31" i="33" s="1"/>
  <c r="E32" i="33"/>
  <c r="G32" i="33" s="1"/>
  <c r="E33" i="33"/>
  <c r="G33" i="33" s="1"/>
  <c r="E34" i="33"/>
  <c r="G34" i="33" s="1"/>
  <c r="E35" i="33"/>
  <c r="G35" i="33" s="1"/>
  <c r="E36" i="33"/>
  <c r="G36" i="33" s="1"/>
  <c r="E37" i="33"/>
  <c r="G37" i="33" s="1"/>
  <c r="E38" i="33"/>
  <c r="G38" i="33" s="1"/>
  <c r="E39" i="33"/>
  <c r="G39" i="33" s="1"/>
  <c r="E40" i="33"/>
  <c r="G40" i="33" s="1"/>
  <c r="E41" i="33"/>
  <c r="G41" i="33" s="1"/>
  <c r="E42" i="33"/>
  <c r="G42" i="33" s="1"/>
  <c r="E43" i="33"/>
  <c r="G43" i="33" s="1"/>
  <c r="E44" i="33"/>
  <c r="G44" i="33" s="1"/>
  <c r="E45" i="33"/>
  <c r="G45" i="33" s="1"/>
  <c r="E46" i="33"/>
  <c r="G46" i="33" s="1"/>
  <c r="E47" i="33"/>
  <c r="G47" i="33" s="1"/>
  <c r="E48" i="33"/>
  <c r="G48" i="33" s="1"/>
  <c r="E49" i="33"/>
  <c r="G49" i="33" s="1"/>
  <c r="E50" i="33"/>
  <c r="G50" i="33" s="1"/>
  <c r="E51" i="33"/>
  <c r="G51" i="33" s="1"/>
  <c r="E52" i="33"/>
  <c r="G52" i="33" s="1"/>
  <c r="E53" i="33"/>
  <c r="G53" i="33" s="1"/>
  <c r="E54" i="33"/>
  <c r="G54" i="33" s="1"/>
  <c r="E55" i="33"/>
  <c r="E56" i="33"/>
  <c r="G56" i="33" s="1"/>
  <c r="E57" i="33"/>
  <c r="G57" i="33" s="1"/>
  <c r="E58" i="33"/>
  <c r="G58" i="33" s="1"/>
  <c r="E59" i="33"/>
  <c r="G59" i="33" s="1"/>
  <c r="E60" i="33"/>
  <c r="G60" i="33" s="1"/>
  <c r="E61" i="33"/>
  <c r="G61" i="33" s="1"/>
  <c r="E62" i="33"/>
  <c r="G62" i="33" s="1"/>
  <c r="E63" i="33"/>
  <c r="G63" i="33" s="1"/>
  <c r="E64" i="33"/>
  <c r="G64" i="33" s="1"/>
  <c r="E65" i="33"/>
  <c r="G65" i="33" s="1"/>
  <c r="E66" i="33"/>
  <c r="G66" i="33" s="1"/>
  <c r="E67" i="33"/>
  <c r="G67" i="33" s="1"/>
  <c r="E68" i="33"/>
  <c r="G68" i="33" s="1"/>
  <c r="E69" i="33"/>
  <c r="G69" i="33" s="1"/>
  <c r="E70" i="33"/>
  <c r="G70" i="33" s="1"/>
  <c r="E71" i="33"/>
  <c r="G71" i="33" s="1"/>
  <c r="E72" i="33"/>
  <c r="G72" i="33" s="1"/>
  <c r="E73" i="33"/>
  <c r="G73" i="33" s="1"/>
  <c r="E74" i="33"/>
  <c r="G74" i="33" s="1"/>
  <c r="E75" i="33"/>
  <c r="G75" i="33" s="1"/>
  <c r="E76" i="33"/>
  <c r="G76" i="33" s="1"/>
  <c r="E77" i="33"/>
  <c r="G77" i="33" s="1"/>
  <c r="E78" i="33"/>
  <c r="G78" i="33" s="1"/>
  <c r="E79" i="33"/>
  <c r="G79" i="33" s="1"/>
  <c r="E80" i="33"/>
  <c r="G80" i="33" s="1"/>
  <c r="E81" i="33"/>
  <c r="G81" i="33" s="1"/>
  <c r="E82" i="33"/>
  <c r="G82" i="33" s="1"/>
  <c r="E83" i="33"/>
  <c r="G83" i="33" s="1"/>
  <c r="E84" i="33"/>
  <c r="G84" i="33" s="1"/>
  <c r="E85" i="33"/>
  <c r="G85" i="33" s="1"/>
  <c r="E86" i="33"/>
  <c r="G86" i="33" s="1"/>
  <c r="E87" i="33"/>
  <c r="G87" i="33" s="1"/>
  <c r="E88" i="33"/>
  <c r="G88" i="33" s="1"/>
  <c r="E89" i="33"/>
  <c r="G89" i="33" s="1"/>
  <c r="E90" i="33"/>
  <c r="G90" i="33" s="1"/>
  <c r="E91" i="33"/>
  <c r="G91" i="33" s="1"/>
  <c r="E92" i="33"/>
  <c r="G92" i="33" s="1"/>
  <c r="E93" i="33"/>
  <c r="G93" i="33" s="1"/>
  <c r="E94" i="33"/>
  <c r="G94" i="33" s="1"/>
  <c r="E95" i="33"/>
  <c r="G95" i="33" s="1"/>
  <c r="E96" i="33"/>
  <c r="G96" i="33" s="1"/>
  <c r="E97" i="33"/>
  <c r="G97" i="33" s="1"/>
  <c r="E98" i="33"/>
  <c r="G98" i="33" s="1"/>
  <c r="E99" i="33"/>
  <c r="G99" i="33" s="1"/>
  <c r="E100" i="33"/>
  <c r="G100" i="33" s="1"/>
  <c r="E101" i="33"/>
  <c r="G101" i="33" s="1"/>
  <c r="E102" i="33"/>
  <c r="G102" i="33" s="1"/>
  <c r="E103" i="33"/>
  <c r="G103" i="33" s="1"/>
  <c r="E104" i="33"/>
  <c r="G104" i="33" s="1"/>
  <c r="E105" i="33"/>
  <c r="G105" i="33" s="1"/>
  <c r="E106" i="33"/>
  <c r="G106" i="33" s="1"/>
  <c r="E107" i="33"/>
  <c r="G107" i="33" s="1"/>
  <c r="E108" i="33"/>
  <c r="G108" i="33" s="1"/>
  <c r="E109" i="33"/>
  <c r="G109" i="33" s="1"/>
  <c r="E110" i="33"/>
  <c r="G110" i="33" s="1"/>
  <c r="E111" i="33"/>
  <c r="G111" i="33" s="1"/>
  <c r="E112" i="33"/>
  <c r="G112" i="33" s="1"/>
  <c r="E113" i="33"/>
  <c r="G113" i="33" s="1"/>
  <c r="E114" i="33"/>
  <c r="G114" i="33" s="1"/>
  <c r="E115" i="33"/>
  <c r="G115" i="33" s="1"/>
  <c r="E116" i="33"/>
  <c r="G116" i="33" s="1"/>
  <c r="E117" i="33"/>
  <c r="G117" i="33" s="1"/>
  <c r="E118" i="33"/>
  <c r="G118" i="33" s="1"/>
  <c r="E119" i="33"/>
  <c r="G119" i="33" s="1"/>
  <c r="E120" i="33"/>
  <c r="G120" i="33" s="1"/>
  <c r="E121" i="33"/>
  <c r="G121" i="33" s="1"/>
  <c r="E122" i="33"/>
  <c r="G122" i="33" s="1"/>
  <c r="E123" i="33"/>
  <c r="E124" i="33"/>
  <c r="G124" i="33" s="1"/>
  <c r="E125" i="33"/>
  <c r="G125" i="33" s="1"/>
  <c r="E126" i="33"/>
  <c r="G126" i="33" s="1"/>
  <c r="E127" i="33"/>
  <c r="G127" i="33" s="1"/>
  <c r="E128" i="33"/>
  <c r="G128" i="33" s="1"/>
  <c r="E129" i="33"/>
  <c r="G129" i="33" s="1"/>
  <c r="E130" i="33"/>
  <c r="G130" i="33" s="1"/>
  <c r="E131" i="33"/>
  <c r="G131" i="33" s="1"/>
  <c r="E132" i="33"/>
  <c r="G132" i="33" s="1"/>
  <c r="E133" i="33"/>
  <c r="G133" i="33" s="1"/>
  <c r="E134" i="33"/>
  <c r="G134" i="33" s="1"/>
  <c r="E135" i="33"/>
  <c r="G135" i="33" s="1"/>
  <c r="E136" i="33"/>
  <c r="G136" i="33" s="1"/>
  <c r="E137" i="33"/>
  <c r="G137" i="33" s="1"/>
  <c r="E138" i="33"/>
  <c r="G138" i="33" s="1"/>
  <c r="E139" i="33"/>
  <c r="G139" i="33" s="1"/>
  <c r="E140" i="33"/>
  <c r="G140" i="33" s="1"/>
  <c r="E141" i="33"/>
  <c r="G141" i="33" s="1"/>
  <c r="E142" i="33"/>
  <c r="G142" i="33" s="1"/>
  <c r="E143" i="33"/>
  <c r="G143" i="33" s="1"/>
  <c r="E144" i="33"/>
  <c r="G144" i="33" s="1"/>
  <c r="E145" i="33"/>
  <c r="G145" i="33" s="1"/>
  <c r="E146" i="33"/>
  <c r="G146" i="33" s="1"/>
  <c r="E147" i="33"/>
  <c r="G147" i="33" s="1"/>
  <c r="E148" i="33"/>
  <c r="G148" i="33" s="1"/>
  <c r="E149" i="33"/>
  <c r="G149" i="33" s="1"/>
  <c r="E150" i="33"/>
  <c r="G150" i="33" s="1"/>
  <c r="E151" i="33"/>
  <c r="G151" i="33" s="1"/>
  <c r="E152" i="33"/>
  <c r="G152" i="33" s="1"/>
  <c r="E153" i="33"/>
  <c r="G153" i="33" s="1"/>
  <c r="E154" i="33"/>
  <c r="G154" i="33" s="1"/>
  <c r="E155" i="33"/>
  <c r="G155" i="33" s="1"/>
  <c r="E156" i="33"/>
  <c r="G156" i="33" s="1"/>
  <c r="E157" i="33"/>
  <c r="G157" i="33" s="1"/>
  <c r="E158" i="33"/>
  <c r="G158" i="33" s="1"/>
  <c r="E159" i="33"/>
  <c r="G159" i="33" s="1"/>
  <c r="E160" i="33"/>
  <c r="G160" i="33" s="1"/>
  <c r="E161" i="33"/>
  <c r="G161" i="33" s="1"/>
  <c r="E162" i="33"/>
  <c r="G162" i="33" s="1"/>
  <c r="E163" i="33"/>
  <c r="G163" i="33" s="1"/>
  <c r="E164" i="33"/>
  <c r="G164" i="33" s="1"/>
  <c r="E165" i="33"/>
  <c r="G165" i="33" s="1"/>
  <c r="E166" i="33"/>
  <c r="G166" i="33" s="1"/>
  <c r="E167" i="33"/>
  <c r="G167" i="33" s="1"/>
  <c r="E168" i="33"/>
  <c r="G168" i="33" s="1"/>
  <c r="E169" i="33"/>
  <c r="G169" i="33" s="1"/>
  <c r="E170" i="33"/>
  <c r="G170" i="33" s="1"/>
  <c r="E171" i="33"/>
  <c r="G171" i="33" s="1"/>
  <c r="E172" i="33"/>
  <c r="G172" i="33" s="1"/>
  <c r="E173" i="33"/>
  <c r="G173" i="33" s="1"/>
  <c r="E174" i="33"/>
  <c r="G174" i="33" s="1"/>
  <c r="E175" i="33"/>
  <c r="G175" i="33" s="1"/>
  <c r="E176" i="33"/>
  <c r="G176" i="33" s="1"/>
  <c r="E177" i="33"/>
  <c r="G177" i="33" s="1"/>
  <c r="E178" i="33"/>
  <c r="G178" i="33" s="1"/>
  <c r="E179" i="33"/>
  <c r="G179" i="33" s="1"/>
  <c r="E180" i="33"/>
  <c r="G180" i="33" s="1"/>
  <c r="E181" i="33"/>
  <c r="G181" i="33" s="1"/>
  <c r="E182" i="33"/>
  <c r="G182" i="33" s="1"/>
  <c r="E183" i="33"/>
  <c r="G183" i="33" s="1"/>
  <c r="E184" i="33"/>
  <c r="G184" i="33" s="1"/>
  <c r="E185" i="33"/>
  <c r="G185" i="33" s="1"/>
  <c r="E186" i="33"/>
  <c r="G186" i="33" s="1"/>
  <c r="E187" i="33"/>
  <c r="G187" i="33" s="1"/>
  <c r="E188" i="33"/>
  <c r="G188" i="33" s="1"/>
  <c r="E189" i="33"/>
  <c r="G189" i="33" s="1"/>
  <c r="E190" i="33"/>
  <c r="G190" i="33" s="1"/>
  <c r="E191" i="33"/>
  <c r="G191" i="33" s="1"/>
  <c r="E192" i="33"/>
  <c r="G192" i="33" s="1"/>
  <c r="E193" i="33"/>
  <c r="G193" i="33" s="1"/>
  <c r="E194" i="33"/>
  <c r="G194" i="33" s="1"/>
  <c r="E195" i="33"/>
  <c r="G195" i="33" s="1"/>
  <c r="E196" i="33"/>
  <c r="G196" i="33" s="1"/>
  <c r="E197" i="33"/>
  <c r="G197" i="33" s="1"/>
  <c r="E198" i="33"/>
  <c r="G198" i="33" s="1"/>
  <c r="E199" i="33"/>
  <c r="G199" i="33" s="1"/>
  <c r="E200" i="33"/>
  <c r="G200" i="33" s="1"/>
  <c r="E201" i="33"/>
  <c r="G201" i="33" s="1"/>
  <c r="E202" i="33"/>
  <c r="G202" i="33" s="1"/>
  <c r="E203" i="33"/>
  <c r="G203" i="33" s="1"/>
  <c r="E204" i="33"/>
  <c r="G204" i="33" s="1"/>
  <c r="E205" i="33"/>
  <c r="G205" i="33" s="1"/>
  <c r="E206" i="33"/>
  <c r="G206" i="33" s="1"/>
  <c r="E207" i="33"/>
  <c r="G207" i="33" s="1"/>
  <c r="E208" i="33"/>
  <c r="G208" i="33" s="1"/>
  <c r="E209" i="33"/>
  <c r="G209" i="33" s="1"/>
  <c r="E210" i="33"/>
  <c r="G210" i="33" s="1"/>
  <c r="E211" i="33"/>
  <c r="G211" i="33" s="1"/>
  <c r="E212" i="33"/>
  <c r="G212" i="33" s="1"/>
  <c r="E213" i="33"/>
  <c r="G213" i="33" s="1"/>
  <c r="E214" i="33"/>
  <c r="G214" i="33" s="1"/>
  <c r="E215" i="33"/>
  <c r="G215" i="33" s="1"/>
  <c r="E216" i="33"/>
  <c r="G216" i="33" s="1"/>
  <c r="E217" i="33"/>
  <c r="G217" i="33" s="1"/>
  <c r="E218" i="33"/>
  <c r="G218" i="33" s="1"/>
  <c r="E219" i="33"/>
  <c r="G219" i="33" s="1"/>
  <c r="E220" i="33"/>
  <c r="G220" i="33" s="1"/>
  <c r="E221" i="33"/>
  <c r="G221" i="33" s="1"/>
  <c r="E222" i="33"/>
  <c r="G222" i="33" s="1"/>
  <c r="E223" i="33"/>
  <c r="G223" i="33" s="1"/>
  <c r="E224" i="33"/>
  <c r="G224" i="33" s="1"/>
  <c r="E225" i="33"/>
  <c r="G225" i="33" s="1"/>
  <c r="E226" i="33"/>
  <c r="G226" i="33" s="1"/>
  <c r="E227" i="33"/>
  <c r="G227" i="33" s="1"/>
  <c r="E228" i="33"/>
  <c r="G228" i="33" s="1"/>
  <c r="E229" i="33"/>
  <c r="G229" i="33" s="1"/>
  <c r="E230" i="33"/>
  <c r="G230" i="33" s="1"/>
  <c r="E231" i="33"/>
  <c r="G231" i="33" s="1"/>
  <c r="E232" i="33"/>
  <c r="G232" i="33" s="1"/>
  <c r="E233" i="33"/>
  <c r="E234" i="33"/>
  <c r="G234" i="33" s="1"/>
  <c r="E235" i="33"/>
  <c r="G235" i="33" s="1"/>
  <c r="E236" i="33"/>
  <c r="G236" i="33" s="1"/>
  <c r="E237" i="33"/>
  <c r="G237" i="33" s="1"/>
  <c r="E238" i="33"/>
  <c r="G238" i="33" s="1"/>
  <c r="E239" i="33"/>
  <c r="G239" i="33" s="1"/>
  <c r="E240" i="33"/>
  <c r="G240" i="33" s="1"/>
  <c r="E241" i="33"/>
  <c r="G241" i="33" s="1"/>
  <c r="E242" i="33"/>
  <c r="G242" i="33" s="1"/>
  <c r="E243" i="33"/>
  <c r="G243" i="33" s="1"/>
  <c r="E244" i="33"/>
  <c r="G244" i="33" s="1"/>
  <c r="E245" i="33"/>
  <c r="G245" i="33" s="1"/>
  <c r="E246" i="33"/>
  <c r="G246" i="33" s="1"/>
  <c r="E247" i="33"/>
  <c r="G247" i="33" s="1"/>
  <c r="E248" i="33"/>
  <c r="G248" i="33" s="1"/>
  <c r="E249" i="33"/>
  <c r="G249" i="33" s="1"/>
  <c r="E250" i="33"/>
  <c r="G250" i="33" s="1"/>
  <c r="E251" i="33"/>
  <c r="G251" i="33" s="1"/>
  <c r="E252" i="33"/>
  <c r="G252" i="33" s="1"/>
  <c r="E253" i="33"/>
  <c r="G253" i="33" s="1"/>
  <c r="E254" i="33"/>
  <c r="G254" i="33" s="1"/>
  <c r="E255" i="33"/>
  <c r="G255" i="33" s="1"/>
  <c r="E256" i="33"/>
  <c r="G256" i="33" s="1"/>
  <c r="E257" i="33"/>
  <c r="G257" i="33" s="1"/>
  <c r="E258" i="33"/>
  <c r="G258" i="33" s="1"/>
  <c r="E259" i="33"/>
  <c r="G259" i="33" s="1"/>
  <c r="E260" i="33"/>
  <c r="G260" i="33" s="1"/>
  <c r="E261" i="33"/>
  <c r="G261" i="33" s="1"/>
  <c r="E262" i="33"/>
  <c r="G262" i="33" s="1"/>
  <c r="E263" i="33"/>
  <c r="G263" i="33" s="1"/>
  <c r="E264" i="33"/>
  <c r="G264" i="33" s="1"/>
  <c r="E265" i="33"/>
  <c r="G265" i="33" s="1"/>
  <c r="E7" i="33"/>
  <c r="G7" i="33" s="1"/>
  <c r="H184" i="3" l="1"/>
  <c r="H152" i="3"/>
  <c r="H179" i="3"/>
  <c r="H92" i="3"/>
  <c r="H86" i="3"/>
  <c r="G349" i="13" l="1"/>
  <c r="H349" i="13" s="1"/>
  <c r="G378" i="15" l="1"/>
  <c r="G369" i="15"/>
  <c r="G360" i="15"/>
  <c r="G351" i="15"/>
  <c r="G342" i="15"/>
  <c r="G334" i="15"/>
  <c r="G326" i="15"/>
  <c r="G319" i="15"/>
  <c r="G310" i="15"/>
  <c r="G302" i="15"/>
  <c r="G294" i="15"/>
  <c r="G285" i="15"/>
  <c r="G272" i="15"/>
  <c r="G263" i="15"/>
  <c r="G255" i="15"/>
  <c r="G245" i="15"/>
  <c r="G236" i="15"/>
  <c r="G227" i="15"/>
  <c r="G218" i="15"/>
  <c r="G209" i="15"/>
  <c r="G200" i="15"/>
  <c r="G190" i="15"/>
  <c r="G181" i="15"/>
  <c r="G172" i="15"/>
  <c r="G163" i="15"/>
  <c r="G154" i="15"/>
  <c r="G144" i="15"/>
  <c r="G136" i="15"/>
  <c r="G126" i="15"/>
  <c r="G117" i="15"/>
  <c r="G109" i="15"/>
  <c r="G101" i="15"/>
  <c r="G90" i="15"/>
  <c r="G83" i="15"/>
  <c r="G74" i="15"/>
  <c r="G65" i="15"/>
  <c r="G56" i="15"/>
  <c r="G49" i="15"/>
  <c r="G41" i="15"/>
  <c r="G32" i="15"/>
  <c r="G22" i="15"/>
  <c r="G12" i="15"/>
  <c r="G466" i="14"/>
  <c r="G456" i="14"/>
  <c r="G446" i="14"/>
  <c r="G437" i="14"/>
  <c r="G428" i="14"/>
  <c r="G419" i="14"/>
  <c r="G411" i="14"/>
  <c r="G403" i="14"/>
  <c r="G395" i="14"/>
  <c r="G386" i="14"/>
  <c r="G378" i="14"/>
  <c r="G369" i="14"/>
  <c r="G360" i="14"/>
  <c r="G351" i="14"/>
  <c r="G343" i="14"/>
  <c r="H343" i="14" s="1"/>
  <c r="G336" i="14"/>
  <c r="H336" i="14" s="1"/>
  <c r="G327" i="14"/>
  <c r="H327" i="14" s="1"/>
  <c r="G318" i="14"/>
  <c r="H318" i="14" s="1"/>
  <c r="G309" i="14"/>
  <c r="H309" i="14" s="1"/>
  <c r="G302" i="14"/>
  <c r="H302" i="14" s="1"/>
  <c r="G293" i="14"/>
  <c r="H293" i="14" s="1"/>
  <c r="G284" i="14"/>
  <c r="H284" i="14" s="1"/>
  <c r="G275" i="14"/>
  <c r="H275" i="14" s="1"/>
  <c r="G266" i="14"/>
  <c r="H266" i="14" s="1"/>
  <c r="G257" i="14"/>
  <c r="H257" i="14" s="1"/>
  <c r="G248" i="14"/>
  <c r="H248" i="14" s="1"/>
  <c r="G240" i="14"/>
  <c r="H240" i="14" s="1"/>
  <c r="G231" i="14"/>
  <c r="H231" i="14" s="1"/>
  <c r="G221" i="14"/>
  <c r="H221" i="14" s="1"/>
  <c r="G212" i="14"/>
  <c r="H212" i="14" s="1"/>
  <c r="G204" i="14"/>
  <c r="H204" i="14" s="1"/>
  <c r="G196" i="14"/>
  <c r="H196" i="14" s="1"/>
  <c r="G188" i="14"/>
  <c r="H188" i="14" s="1"/>
  <c r="G180" i="14"/>
  <c r="H180" i="14" s="1"/>
  <c r="G172" i="14"/>
  <c r="H172" i="14" s="1"/>
  <c r="G164" i="14"/>
  <c r="H164" i="14" s="1"/>
  <c r="G156" i="14"/>
  <c r="H156" i="14" s="1"/>
  <c r="G149" i="14"/>
  <c r="H149" i="14" s="1"/>
  <c r="G140" i="14"/>
  <c r="H140" i="14" s="1"/>
  <c r="G132" i="14"/>
  <c r="H132" i="14" s="1"/>
  <c r="G122" i="14"/>
  <c r="H122" i="14" s="1"/>
  <c r="G114" i="14"/>
  <c r="H114" i="14" s="1"/>
  <c r="G106" i="14"/>
  <c r="H106" i="14" s="1"/>
  <c r="G98" i="14"/>
  <c r="H98" i="14" s="1"/>
  <c r="G90" i="14"/>
  <c r="H90" i="14" s="1"/>
  <c r="G82" i="14"/>
  <c r="H82" i="14" s="1"/>
  <c r="G74" i="14"/>
  <c r="H74" i="14" s="1"/>
  <c r="G66" i="14"/>
  <c r="H66" i="14" s="1"/>
  <c r="G58" i="14"/>
  <c r="H58" i="14" s="1"/>
  <c r="G48" i="14"/>
  <c r="H48" i="14" s="1"/>
  <c r="G38" i="14"/>
  <c r="H38" i="14" s="1"/>
  <c r="G29" i="14"/>
  <c r="H29" i="14" s="1"/>
  <c r="G21" i="14"/>
  <c r="H21" i="14" s="1"/>
  <c r="G13" i="14"/>
  <c r="H13" i="14" s="1"/>
  <c r="G401" i="13"/>
  <c r="H401" i="13" s="1"/>
  <c r="G395" i="13"/>
  <c r="H395" i="13" s="1"/>
  <c r="G387" i="13"/>
  <c r="H387" i="13" s="1"/>
  <c r="G379" i="13"/>
  <c r="H379" i="13" s="1"/>
  <c r="G371" i="13"/>
  <c r="H371" i="13" s="1"/>
  <c r="G364" i="13"/>
  <c r="H364" i="13" s="1"/>
  <c r="G356" i="13"/>
  <c r="H356" i="13" s="1"/>
  <c r="G341" i="13"/>
  <c r="H341" i="13" s="1"/>
  <c r="G333" i="13"/>
  <c r="H333" i="13" s="1"/>
  <c r="G326" i="13"/>
  <c r="H326" i="13" s="1"/>
  <c r="G319" i="13"/>
  <c r="H319" i="13" s="1"/>
  <c r="G312" i="13"/>
  <c r="H312" i="13" s="1"/>
  <c r="G305" i="13"/>
  <c r="H305" i="13" s="1"/>
  <c r="G298" i="13"/>
  <c r="H298" i="13" s="1"/>
  <c r="G291" i="13"/>
  <c r="H291" i="13" s="1"/>
  <c r="G284" i="13"/>
  <c r="H284" i="13" s="1"/>
  <c r="G276" i="13"/>
  <c r="H276" i="13" s="1"/>
  <c r="G269" i="13"/>
  <c r="H269" i="13" s="1"/>
  <c r="G262" i="13"/>
  <c r="H262" i="13" s="1"/>
  <c r="G254" i="13"/>
  <c r="H254" i="13" s="1"/>
  <c r="G246" i="13"/>
  <c r="H246" i="13" s="1"/>
  <c r="G239" i="13"/>
  <c r="H239" i="13" s="1"/>
  <c r="G231" i="13"/>
  <c r="H231" i="13" s="1"/>
  <c r="G223" i="13"/>
  <c r="H223" i="13" s="1"/>
  <c r="G215" i="13"/>
  <c r="H215" i="13" s="1"/>
  <c r="G208" i="13"/>
  <c r="H208" i="13" s="1"/>
  <c r="G201" i="13"/>
  <c r="H201" i="13" s="1"/>
  <c r="G194" i="13"/>
  <c r="H194" i="13" s="1"/>
  <c r="G187" i="13"/>
  <c r="H187" i="13" s="1"/>
  <c r="G179" i="13"/>
  <c r="H179" i="13" s="1"/>
  <c r="G172" i="13"/>
  <c r="H172" i="13" s="1"/>
  <c r="G164" i="13"/>
  <c r="H164" i="13" s="1"/>
  <c r="G157" i="13"/>
  <c r="H157" i="13" s="1"/>
  <c r="G150" i="13"/>
  <c r="H150" i="13" s="1"/>
  <c r="G143" i="13"/>
  <c r="H143" i="13" s="1"/>
  <c r="G136" i="13"/>
  <c r="H136" i="13" s="1"/>
  <c r="G129" i="13"/>
  <c r="H129" i="13" s="1"/>
  <c r="G124" i="13"/>
  <c r="H124" i="13" s="1"/>
  <c r="G117" i="13"/>
  <c r="H117" i="13" s="1"/>
  <c r="G109" i="13"/>
  <c r="H109" i="13" s="1"/>
  <c r="G103" i="13"/>
  <c r="H103" i="13" s="1"/>
  <c r="G97" i="13"/>
  <c r="H97" i="13" s="1"/>
  <c r="G90" i="13"/>
  <c r="H90" i="13" s="1"/>
  <c r="G84" i="13"/>
  <c r="H84" i="13" s="1"/>
  <c r="G77" i="13"/>
  <c r="H77" i="13" s="1"/>
  <c r="G70" i="13"/>
  <c r="H70" i="13" s="1"/>
  <c r="G63" i="13"/>
  <c r="H63" i="13" s="1"/>
  <c r="G56" i="13"/>
  <c r="H56" i="13" s="1"/>
  <c r="G50" i="13"/>
  <c r="H50" i="13" s="1"/>
  <c r="G43" i="13"/>
  <c r="H43" i="13" s="1"/>
  <c r="G36" i="13"/>
  <c r="H36" i="13" s="1"/>
  <c r="G29" i="13"/>
  <c r="H29" i="13" s="1"/>
  <c r="G20" i="13"/>
  <c r="H20" i="13" s="1"/>
  <c r="G12" i="13"/>
  <c r="H12" i="13" s="1"/>
  <c r="G86" i="12"/>
  <c r="G19" i="12"/>
  <c r="G102" i="12"/>
  <c r="G94" i="12"/>
  <c r="G78" i="12"/>
  <c r="G70" i="12"/>
  <c r="G62" i="12"/>
  <c r="G53" i="12"/>
  <c r="G44" i="12"/>
  <c r="G36" i="12"/>
  <c r="G27" i="12"/>
  <c r="G13" i="12"/>
  <c r="G177" i="11"/>
  <c r="H177" i="11" s="1"/>
  <c r="G174" i="11"/>
  <c r="H174" i="11" s="1"/>
  <c r="G47" i="11"/>
  <c r="H47" i="11" s="1"/>
  <c r="G454" i="11"/>
  <c r="H454" i="11" s="1"/>
  <c r="G446" i="11"/>
  <c r="H446" i="11" s="1"/>
  <c r="G438" i="11"/>
  <c r="H438" i="11" s="1"/>
  <c r="G430" i="11"/>
  <c r="H430" i="11" s="1"/>
  <c r="G422" i="11"/>
  <c r="H422" i="11" s="1"/>
  <c r="G414" i="11"/>
  <c r="H414" i="11" s="1"/>
  <c r="G407" i="11"/>
  <c r="H407" i="11" s="1"/>
  <c r="G399" i="11"/>
  <c r="H399" i="11" s="1"/>
  <c r="G392" i="11"/>
  <c r="H392" i="11" s="1"/>
  <c r="G384" i="11"/>
  <c r="H384" i="11" s="1"/>
  <c r="G376" i="11"/>
  <c r="H376" i="11" s="1"/>
  <c r="G368" i="11"/>
  <c r="H368" i="11" s="1"/>
  <c r="G360" i="11"/>
  <c r="H360" i="11" s="1"/>
  <c r="G352" i="11"/>
  <c r="H352" i="11" s="1"/>
  <c r="G344" i="11"/>
  <c r="H344" i="11" s="1"/>
  <c r="G337" i="11"/>
  <c r="H337" i="11" s="1"/>
  <c r="G330" i="11"/>
  <c r="H330" i="11" s="1"/>
  <c r="G322" i="11"/>
  <c r="H322" i="11" s="1"/>
  <c r="G313" i="11"/>
  <c r="H313" i="11" s="1"/>
  <c r="G305" i="11"/>
  <c r="H305" i="11" s="1"/>
  <c r="G298" i="11"/>
  <c r="H298" i="11" s="1"/>
  <c r="G290" i="11"/>
  <c r="H290" i="11" s="1"/>
  <c r="G282" i="11"/>
  <c r="H282" i="11" s="1"/>
  <c r="G274" i="11"/>
  <c r="H274" i="11" s="1"/>
  <c r="G266" i="11"/>
  <c r="H266" i="11" s="1"/>
  <c r="G260" i="11"/>
  <c r="H260" i="11" s="1"/>
  <c r="G252" i="11"/>
  <c r="H252" i="11" s="1"/>
  <c r="G242" i="11"/>
  <c r="H242" i="11" s="1"/>
  <c r="G234" i="11"/>
  <c r="H234" i="11" s="1"/>
  <c r="G225" i="11"/>
  <c r="H225" i="11" s="1"/>
  <c r="G217" i="11"/>
  <c r="H217" i="11" s="1"/>
  <c r="G209" i="11"/>
  <c r="H209" i="11" s="1"/>
  <c r="G200" i="11"/>
  <c r="H200" i="11" s="1"/>
  <c r="G192" i="11"/>
  <c r="H192" i="11" s="1"/>
  <c r="G184" i="11"/>
  <c r="H184" i="11" s="1"/>
  <c r="G166" i="11"/>
  <c r="H166" i="11" s="1"/>
  <c r="G155" i="11"/>
  <c r="H155" i="11" s="1"/>
  <c r="G148" i="11"/>
  <c r="H148" i="11" s="1"/>
  <c r="G140" i="11"/>
  <c r="H140" i="11" s="1"/>
  <c r="G132" i="11"/>
  <c r="H132" i="11" s="1"/>
  <c r="G125" i="11"/>
  <c r="H125" i="11" s="1"/>
  <c r="G118" i="11"/>
  <c r="H118" i="11" s="1"/>
  <c r="G111" i="11"/>
  <c r="H111" i="11" s="1"/>
  <c r="G102" i="11"/>
  <c r="H102" i="11" s="1"/>
  <c r="G92" i="11"/>
  <c r="H92" i="11" s="1"/>
  <c r="G84" i="11"/>
  <c r="H84" i="11" s="1"/>
  <c r="G76" i="11"/>
  <c r="H76" i="11" s="1"/>
  <c r="G69" i="11"/>
  <c r="H69" i="11" s="1"/>
  <c r="G62" i="11"/>
  <c r="H62" i="11" s="1"/>
  <c r="G55" i="11"/>
  <c r="H55" i="11" s="1"/>
  <c r="G36" i="11"/>
  <c r="H36" i="11" s="1"/>
  <c r="G28" i="11"/>
  <c r="H28" i="11" s="1"/>
  <c r="G20" i="11"/>
  <c r="H20" i="11" s="1"/>
  <c r="G12" i="11"/>
  <c r="H12" i="11" s="1"/>
  <c r="G322" i="8" l="1"/>
  <c r="H322" i="8" s="1"/>
  <c r="G339" i="8"/>
  <c r="H339" i="8" s="1"/>
  <c r="G331" i="8"/>
  <c r="H331" i="8" s="1"/>
  <c r="G312" i="8"/>
  <c r="H312" i="8" s="1"/>
  <c r="G303" i="8"/>
  <c r="H303" i="8" s="1"/>
  <c r="G295" i="8"/>
  <c r="H295" i="8" s="1"/>
  <c r="G285" i="8"/>
  <c r="H285" i="8" s="1"/>
  <c r="G276" i="8"/>
  <c r="H276" i="8" s="1"/>
  <c r="G267" i="8"/>
  <c r="H267" i="8" s="1"/>
  <c r="G258" i="8"/>
  <c r="H258" i="8" s="1"/>
  <c r="G248" i="8"/>
  <c r="H248" i="8" s="1"/>
  <c r="G239" i="8"/>
  <c r="H239" i="8" s="1"/>
  <c r="G230" i="8"/>
  <c r="H230" i="8" s="1"/>
  <c r="G222" i="8"/>
  <c r="H222" i="8" s="1"/>
  <c r="G213" i="8"/>
  <c r="H213" i="8" s="1"/>
  <c r="G204" i="8"/>
  <c r="H204" i="8" s="1"/>
  <c r="G196" i="8"/>
  <c r="H196" i="8" s="1"/>
  <c r="G189" i="8"/>
  <c r="H189" i="8" s="1"/>
  <c r="G178" i="8"/>
  <c r="H178" i="8" s="1"/>
  <c r="G169" i="8"/>
  <c r="H169" i="8" s="1"/>
  <c r="G162" i="8"/>
  <c r="H162" i="8" s="1"/>
  <c r="G155" i="8"/>
  <c r="H155" i="8" s="1"/>
  <c r="G146" i="8"/>
  <c r="H146" i="8" s="1"/>
  <c r="G137" i="8"/>
  <c r="H137" i="8" s="1"/>
  <c r="G130" i="8"/>
  <c r="G122" i="8"/>
  <c r="H122" i="8" s="1"/>
  <c r="G113" i="8"/>
  <c r="H113" i="8" s="1"/>
  <c r="G104" i="8"/>
  <c r="H104" i="8" s="1"/>
  <c r="G96" i="8"/>
  <c r="H96" i="8" s="1"/>
  <c r="G87" i="8"/>
  <c r="H87" i="8" s="1"/>
  <c r="G77" i="8"/>
  <c r="H77" i="8" s="1"/>
  <c r="G69" i="8"/>
  <c r="H69" i="8" s="1"/>
  <c r="G60" i="8"/>
  <c r="H60" i="8" s="1"/>
  <c r="G50" i="8"/>
  <c r="G42" i="8"/>
  <c r="H42" i="8" s="1"/>
  <c r="G33" i="8"/>
  <c r="H33" i="8" s="1"/>
  <c r="G24" i="8"/>
  <c r="H24" i="8" s="1"/>
  <c r="G14" i="8"/>
  <c r="H14" i="8" s="1"/>
  <c r="G263" i="3" l="1"/>
  <c r="H263" i="3" s="1"/>
  <c r="G258" i="3"/>
  <c r="H258" i="3" s="1"/>
  <c r="G253" i="3"/>
  <c r="H253" i="3" s="1"/>
  <c r="G248" i="3"/>
  <c r="H248" i="3" s="1"/>
  <c r="G243" i="3"/>
  <c r="H243" i="3" s="1"/>
  <c r="G237" i="3"/>
  <c r="H237" i="3" s="1"/>
  <c r="G231" i="3"/>
  <c r="H231" i="3" s="1"/>
  <c r="G226" i="3"/>
  <c r="H226" i="3" s="1"/>
  <c r="G220" i="3"/>
  <c r="H220" i="3" s="1"/>
  <c r="G215" i="3"/>
  <c r="H215" i="3" s="1"/>
  <c r="G210" i="3"/>
  <c r="H210" i="3" s="1"/>
  <c r="G204" i="3"/>
  <c r="H204" i="3" s="1"/>
  <c r="G198" i="3"/>
  <c r="H198" i="3" s="1"/>
  <c r="G190" i="3"/>
  <c r="H190" i="3" s="1"/>
  <c r="G184" i="3"/>
  <c r="G179" i="3"/>
  <c r="G174" i="3"/>
  <c r="H174" i="3" s="1"/>
  <c r="G169" i="3"/>
  <c r="H169" i="3" s="1"/>
  <c r="G162" i="3"/>
  <c r="H162" i="3" s="1"/>
  <c r="G157" i="3"/>
  <c r="G152" i="3"/>
  <c r="G147" i="3"/>
  <c r="H147" i="3" s="1"/>
  <c r="G142" i="3"/>
  <c r="H142" i="3" s="1"/>
  <c r="G137" i="3"/>
  <c r="H137" i="3" s="1"/>
  <c r="G131" i="3"/>
  <c r="H131" i="3" s="1"/>
  <c r="G125" i="3"/>
  <c r="H125" i="3" s="1"/>
  <c r="G118" i="3"/>
  <c r="H118" i="3" s="1"/>
  <c r="G113" i="3"/>
  <c r="H113" i="3" s="1"/>
  <c r="G107" i="3"/>
  <c r="H107" i="3" s="1"/>
  <c r="G101" i="3"/>
  <c r="H101" i="3" s="1"/>
  <c r="G98" i="3"/>
  <c r="H98" i="3" s="1"/>
  <c r="G92" i="3"/>
  <c r="G86" i="3"/>
  <c r="G80" i="3"/>
  <c r="H80" i="3" s="1"/>
  <c r="G74" i="3"/>
  <c r="H74" i="3" s="1"/>
  <c r="G68" i="3"/>
  <c r="H68" i="3" s="1"/>
  <c r="G61" i="3"/>
  <c r="H61" i="3" s="1"/>
  <c r="G56" i="3"/>
  <c r="H56" i="3" s="1"/>
  <c r="G49" i="3"/>
  <c r="H49" i="3" s="1"/>
  <c r="G43" i="3"/>
  <c r="G38" i="3"/>
  <c r="H38" i="3" s="1"/>
  <c r="G31" i="3"/>
  <c r="H31" i="3" s="1"/>
  <c r="G25" i="3"/>
  <c r="H25" i="3" s="1"/>
  <c r="G19" i="3"/>
  <c r="H19" i="3" s="1"/>
  <c r="G12" i="3"/>
</calcChain>
</file>

<file path=xl/sharedStrings.xml><?xml version="1.0" encoding="utf-8"?>
<sst xmlns="http://schemas.openxmlformats.org/spreadsheetml/2006/main" count="13117" uniqueCount="1946">
  <si>
    <t>ĐINH HẢI ANH</t>
  </si>
  <si>
    <t>Lý luận pháp luật về phòng chống tham nhũng</t>
  </si>
  <si>
    <t>NGUYỄN NGỌC ANH</t>
  </si>
  <si>
    <t>28/12/2000</t>
  </si>
  <si>
    <t>NGUYỄN THỊ LAN ANH</t>
  </si>
  <si>
    <t>NGUYỄN THỊ QUỲNH ANH</t>
  </si>
  <si>
    <t>25/04/2000</t>
  </si>
  <si>
    <t>VŨ MINH ANH</t>
  </si>
  <si>
    <t>21/08/2000</t>
  </si>
  <si>
    <t>DƯƠNG NGỌC ÁNH</t>
  </si>
  <si>
    <t>22/10/1999</t>
  </si>
  <si>
    <t>LỮ NGỌC ÁNH</t>
  </si>
  <si>
    <t>19/03/2000</t>
  </si>
  <si>
    <t>NGUYỄN KIM ÁNH</t>
  </si>
  <si>
    <t>24/09/2000</t>
  </si>
  <si>
    <t>NGUYỄN THỊ CHANG</t>
  </si>
  <si>
    <t>NGUYỄN HOÀNG YẾN CHI</t>
  </si>
  <si>
    <t>17/07/2002</t>
  </si>
  <si>
    <t>NGUYỄN TRUNG DŨNG</t>
  </si>
  <si>
    <t>18/05/2000</t>
  </si>
  <si>
    <t>ĐỖ THÙY DƯƠNG</t>
  </si>
  <si>
    <t>PHẠM LÊ DƯƠNG</t>
  </si>
  <si>
    <t>VŨ TRỌNG ĐỨC</t>
  </si>
  <si>
    <t>19/09/2000</t>
  </si>
  <si>
    <t>ĐOÀN THANH HÀ</t>
  </si>
  <si>
    <t>16/06/2000</t>
  </si>
  <si>
    <t>LÊ NGỌC HÀ</t>
  </si>
  <si>
    <t>NGUYỄN THỊ THANH HẢI</t>
  </si>
  <si>
    <t>13/01/2000</t>
  </si>
  <si>
    <t>ĐỖ THANH HẰNG</t>
  </si>
  <si>
    <t>31/10/2000</t>
  </si>
  <si>
    <t>HOÀNG HẢI HIỀN</t>
  </si>
  <si>
    <t>NGUYỄN THỊ MAI HƯƠNG</t>
  </si>
  <si>
    <t>TRẦN THỊ TUYẾT HƯƠNG</t>
  </si>
  <si>
    <t>LÊ THỊ QUỲNH LIÊN</t>
  </si>
  <si>
    <t>16/11/2000</t>
  </si>
  <si>
    <t>CHU PHƯƠNG LINH</t>
  </si>
  <si>
    <t>24/02/2001</t>
  </si>
  <si>
    <t>PHẠM THỊ MỸ LINH</t>
  </si>
  <si>
    <t>TRẦN THÙY LINH</t>
  </si>
  <si>
    <t>HOÀNG THỊ KIM LOAN</t>
  </si>
  <si>
    <t>NGUYỄN XUÂN NGỌC MINH</t>
  </si>
  <si>
    <t>NGUYỄN HÀ MY</t>
  </si>
  <si>
    <t>NGUYỄN THỊ NGÂN</t>
  </si>
  <si>
    <t>TRẦN THỊ PHƯƠNG NGÂN</t>
  </si>
  <si>
    <t>LƯƠNG VĂN NGUYÊN</t>
  </si>
  <si>
    <t>21/09/1999</t>
  </si>
  <si>
    <t>CAO THỊ THANH NHÀN</t>
  </si>
  <si>
    <t>27/12/2000</t>
  </si>
  <si>
    <t>ĐINH LÊ THẢO NHI</t>
  </si>
  <si>
    <t>NGUYỄN PHƯƠNG NHUNG</t>
  </si>
  <si>
    <t>19/02/2000</t>
  </si>
  <si>
    <t>NGUYỄN THỊ NHUNG</t>
  </si>
  <si>
    <t>HỒ THỊ OANH</t>
  </si>
  <si>
    <t>29/10/2000</t>
  </si>
  <si>
    <t>NGUYỄN THỊ KIM OANH</t>
  </si>
  <si>
    <t>26/10/2000</t>
  </si>
  <si>
    <t>NGUYỄN THỊ MINH PHƯƠNG</t>
  </si>
  <si>
    <t>24/04/2000</t>
  </si>
  <si>
    <t>TRẦN THỊ PHƯỢNG</t>
  </si>
  <si>
    <t>TRẦN ANH QUÂN</t>
  </si>
  <si>
    <t>16/02/2001</t>
  </si>
  <si>
    <t>LÊ THU QUYÊN</t>
  </si>
  <si>
    <t>19/08/2000</t>
  </si>
  <si>
    <t>HOÀNG TÚ QUỲNH</t>
  </si>
  <si>
    <t>28/09/2000</t>
  </si>
  <si>
    <t>ĐỖ THỊ MINH TÂM</t>
  </si>
  <si>
    <t>LÊ PHƯƠNG NGỌC THẢO</t>
  </si>
  <si>
    <t>NGUYỄN TRỌNG THẬT</t>
  </si>
  <si>
    <t>25/06/2000</t>
  </si>
  <si>
    <t>NGUYỄN THỊ THUYÊN</t>
  </si>
  <si>
    <t>30/12/2000</t>
  </si>
  <si>
    <t>LÊ QUỲNH TRANG</t>
  </si>
  <si>
    <t>15/07/2000</t>
  </si>
  <si>
    <t>PHẠM QUỲNH TRANG</t>
  </si>
  <si>
    <t>28/07/2000</t>
  </si>
  <si>
    <t>PHÙNG LÊ THU TRANG</t>
  </si>
  <si>
    <t>31/03/2001</t>
  </si>
  <si>
    <t>NGUYỄN KIỀU TRINH</t>
  </si>
  <si>
    <t>HOÀNG THỊ KHÁNH VI</t>
  </si>
  <si>
    <t>16/05/2000</t>
  </si>
  <si>
    <t>LÊ NGỌC THU AN</t>
  </si>
  <si>
    <t>Thực hành thống kê ứng dụng trong giáo dục</t>
  </si>
  <si>
    <t>HÀ NGỌC ANH</t>
  </si>
  <si>
    <t>PHẠM THÙY ANH</t>
  </si>
  <si>
    <t>VÕ THUỲ ANH</t>
  </si>
  <si>
    <t>NGUYỄN THỊ HỒNG ÁNH</t>
  </si>
  <si>
    <t>CHU GIA BẢO</t>
  </si>
  <si>
    <t>NGUYỄN HÀ HUYỀN CHÂU</t>
  </si>
  <si>
    <t>ĐOÀN LINH CHI</t>
  </si>
  <si>
    <t>NGUYỄN THỊ THÙY CHI</t>
  </si>
  <si>
    <t>TRƯƠNG THỊ HUYỀN DIỆU</t>
  </si>
  <si>
    <t>PHẠM THỊ DUYÊN</t>
  </si>
  <si>
    <t>VŨ THÙY DƯƠNG</t>
  </si>
  <si>
    <t>PHẠM THU GIANG</t>
  </si>
  <si>
    <t>ĐINH THU HIỀN</t>
  </si>
  <si>
    <t>NGUYỄN THỊ THU HIỀN</t>
  </si>
  <si>
    <t>NGUYỄN THU HIỀN</t>
  </si>
  <si>
    <t>NGUYỄN TRUNG HIẾU</t>
  </si>
  <si>
    <t>NGUYỄN MAI HƯƠNG</t>
  </si>
  <si>
    <t>TRẦN THỊ THIÊN HƯƠNG</t>
  </si>
  <si>
    <t>NGUYỄN THỊ HƯỜNG</t>
  </si>
  <si>
    <t>PHẠM THỊ THU HƯỜNG</t>
  </si>
  <si>
    <t>BÙI NAM KHÁNH</t>
  </si>
  <si>
    <t>DƯƠNG NGỌC KHÁNH</t>
  </si>
  <si>
    <t>TRẦN TRUNG KIÊN</t>
  </si>
  <si>
    <t>BÙI PHƯƠNG LIÊN</t>
  </si>
  <si>
    <t>LÊ THỊ THUỲ LINH</t>
  </si>
  <si>
    <t>NGUYỄN DIỆU LINH</t>
  </si>
  <si>
    <t>ĐỖ LÊ HOÀNG LONG</t>
  </si>
  <si>
    <t>NGUYỄN ĐÌNH KHÁNH LY</t>
  </si>
  <si>
    <t>PHẠM THẢO LY</t>
  </si>
  <si>
    <t>LÊ NA</t>
  </si>
  <si>
    <t>HÀ THỊ THANH NGA</t>
  </si>
  <si>
    <t>NGÔ QUỲNH NGA</t>
  </si>
  <si>
    <t>NGUYỄN THỊ BĂNG NGÂN</t>
  </si>
  <si>
    <t>PHẠM MINH NGỌC</t>
  </si>
  <si>
    <t>HOÀNG LINH NHI</t>
  </si>
  <si>
    <t>NGUYỄN THỊ NHI</t>
  </si>
  <si>
    <t>PHAN THỊ THU PHƯƠNG</t>
  </si>
  <si>
    <t>NGUYỄN VĂN QUÝ</t>
  </si>
  <si>
    <t>NGUYỄN NGỌC QUỲNH</t>
  </si>
  <si>
    <t>TỐNG NHƯ QUỲNH</t>
  </si>
  <si>
    <t>TRƯƠNG HOÀNG SƠN</t>
  </si>
  <si>
    <t>VŨ HOÀNG SƠN</t>
  </si>
  <si>
    <t>CAO THÁI THANH</t>
  </si>
  <si>
    <t>NGUYỄN THỊ THẮM</t>
  </si>
  <si>
    <t>TRẦN VĂN THIỆN</t>
  </si>
  <si>
    <t>TRẦN THỊ HOÀI THU</t>
  </si>
  <si>
    <t>NGUYỄN HÀ THƯƠNG</t>
  </si>
  <si>
    <t>HOÀNG THỦY TIÊN</t>
  </si>
  <si>
    <t>ĐINH THỊ THU TRANG</t>
  </si>
  <si>
    <t>HÀ THU TRANG</t>
  </si>
  <si>
    <t>NGUYỄN HẠNH TRANG</t>
  </si>
  <si>
    <t>NGUYỄN THỊ TRANG</t>
  </si>
  <si>
    <t>NGUYỄN HOÀNG YẾN</t>
  </si>
  <si>
    <t>Đại cương về quản trị chất lượng giáo dục</t>
  </si>
  <si>
    <t>25/09/2002</t>
  </si>
  <si>
    <t>30/05/2000</t>
  </si>
  <si>
    <t>22/09/2002</t>
  </si>
  <si>
    <t>18/05/2002</t>
  </si>
  <si>
    <t>23/11/2002</t>
  </si>
  <si>
    <t>13/04/2002</t>
  </si>
  <si>
    <t>21/02/2002</t>
  </si>
  <si>
    <t>19/01/2002</t>
  </si>
  <si>
    <t>30/10/2002</t>
  </si>
  <si>
    <t>16/07/2002</t>
  </si>
  <si>
    <t>28/06/2002</t>
  </si>
  <si>
    <t>25/07/2002</t>
  </si>
  <si>
    <t>26/07/2002</t>
  </si>
  <si>
    <t>25/11/2002</t>
  </si>
  <si>
    <t>14/12/2002</t>
  </si>
  <si>
    <t>30/08/2002</t>
  </si>
  <si>
    <t>25/06/2002</t>
  </si>
  <si>
    <t>30/09/2002</t>
  </si>
  <si>
    <t>27/10/2002</t>
  </si>
  <si>
    <t>29/05/2002</t>
  </si>
  <si>
    <t>22/01/2002</t>
  </si>
  <si>
    <t>29/04/2002</t>
  </si>
  <si>
    <t>23/07/2002</t>
  </si>
  <si>
    <t>22/11/2002</t>
  </si>
  <si>
    <t>25/03/2002</t>
  </si>
  <si>
    <t>29/11/2002</t>
  </si>
  <si>
    <t>20/04/2001</t>
  </si>
  <si>
    <t>14/11/2001</t>
  </si>
  <si>
    <t>18/02/2002</t>
  </si>
  <si>
    <t>26/11/2002</t>
  </si>
  <si>
    <t>30/03/2002</t>
  </si>
  <si>
    <t>14/10/2002</t>
  </si>
  <si>
    <t>NGUYỄN PHƯƠNG ANH</t>
  </si>
  <si>
    <t>Kĩ năng quản trị chất lượng giáo dục</t>
  </si>
  <si>
    <t>PHAN THỊ VÂN ANH</t>
  </si>
  <si>
    <t>18/11/2000</t>
  </si>
  <si>
    <t>QUANG TRÂM ANH</t>
  </si>
  <si>
    <t>ĐỖ LINH CHI</t>
  </si>
  <si>
    <t>21/06/2001</t>
  </si>
  <si>
    <t>TRẦN THỊ DIỄM</t>
  </si>
  <si>
    <t>ĐÀM THỊ HÀ</t>
  </si>
  <si>
    <t>24/01/2001</t>
  </si>
  <si>
    <t>NGUYỄN HỒNG HẠNH</t>
  </si>
  <si>
    <t>27/08/2001</t>
  </si>
  <si>
    <t>NGUYỄN THỊ HẢO</t>
  </si>
  <si>
    <t>TRẦN THỊ HIÊN</t>
  </si>
  <si>
    <t>26/04/2001</t>
  </si>
  <si>
    <t>ÂU QUANG HIẾU</t>
  </si>
  <si>
    <t>VŨ MINH HIẾU</t>
  </si>
  <si>
    <t>NGUYỄN THU HUYỀN</t>
  </si>
  <si>
    <t>17/07/2001</t>
  </si>
  <si>
    <t>NGUYỄN THỊ NGỌC KHÁNH</t>
  </si>
  <si>
    <t>28/07/2001</t>
  </si>
  <si>
    <t>ĐẶNG THỊ BÍCH LIÊN</t>
  </si>
  <si>
    <t>PHẠM MAI LINH</t>
  </si>
  <si>
    <t>18/08/2001</t>
  </si>
  <si>
    <t>NGUYỄN THỊ HỒNG LOAN</t>
  </si>
  <si>
    <t>18/04/2001</t>
  </si>
  <si>
    <t>ĐỖ NHƯ MAI</t>
  </si>
  <si>
    <t>NGUYỄN PHƯƠNG MAI</t>
  </si>
  <si>
    <t>CHỬ TRANG MINH</t>
  </si>
  <si>
    <t>22/11/2001</t>
  </si>
  <si>
    <t>BÙI LAM PHƯƠNG</t>
  </si>
  <si>
    <t>25/05/2001</t>
  </si>
  <si>
    <t>DƯƠNG PHƯƠNG THẢO</t>
  </si>
  <si>
    <t>LÊ THỊ THUẬN</t>
  </si>
  <si>
    <t>20/07/2001</t>
  </si>
  <si>
    <t>TÔ AN THUYÊN</t>
  </si>
  <si>
    <t>24/11/2000</t>
  </si>
  <si>
    <t>NGUYỄN THỊ THANH THỦY</t>
  </si>
  <si>
    <t>PHAN THANH THỦY</t>
  </si>
  <si>
    <t>19/11/2001</t>
  </si>
  <si>
    <t>PHÙNG THỊ TRANG</t>
  </si>
  <si>
    <t>TRƯƠNG THỊ THU TRANG</t>
  </si>
  <si>
    <t>13/06/2001</t>
  </si>
  <si>
    <t>TUẤN THU TRANG</t>
  </si>
  <si>
    <t>NGUYỄN THỊ KIM TRANH</t>
  </si>
  <si>
    <t>PHẠM THÙY TRINH</t>
  </si>
  <si>
    <t>NGUYỄN THỊ TỐ UYÊN</t>
  </si>
  <si>
    <t>HOÀNG PHI YẾN</t>
  </si>
  <si>
    <t>29/05/2001</t>
  </si>
  <si>
    <t>NGUYỄN HẢI YẾN</t>
  </si>
  <si>
    <t>PHẠM THỊ YẾN</t>
  </si>
  <si>
    <t>15/01/2001</t>
  </si>
  <si>
    <t> Tư duy thiết kế</t>
  </si>
  <si>
    <t> EAM2006</t>
  </si>
  <si>
    <t>Nhập môn đo lường và đánh giá trong giáo dục</t>
  </si>
  <si>
    <t>ĐOÀN THỊ MAI</t>
  </si>
  <si>
    <t>NGUYỄN PHƯƠNG THẢO</t>
  </si>
  <si>
    <t>DƯƠNG ĐỖ PHƯỢNG VY</t>
  </si>
  <si>
    <t xml:space="preserve"> EAM2052 2</t>
  </si>
  <si>
    <t>NGUYỄN THÙY DƯƠNG</t>
  </si>
  <si>
    <t>VŨ YÊN HẰNG</t>
  </si>
  <si>
    <t>LÊ THỊ PHƯƠNG ANH</t>
  </si>
  <si>
    <t> Xây dựng văn hóa chất lượng nhà trường</t>
  </si>
  <si>
    <t> EAM3001</t>
  </si>
  <si>
    <t>Nhập môn thống kê ứng dụng trong giáo dục</t>
  </si>
  <si>
    <t>NGUYỄN ĐỨC LONG</t>
  </si>
  <si>
    <t>Đảm bảo chất lượng trong giáo dục</t>
  </si>
  <si>
    <t>ĐÀO PHƯƠNG THANH</t>
  </si>
  <si>
    <t> Tiếng Anh chuyên ngành</t>
  </si>
  <si>
    <t> EAM3009</t>
  </si>
  <si>
    <t>NGUYỄN THỊ HUYỀN</t>
  </si>
  <si>
    <t>NGUYỄN THỊ THU PHƯƠNG</t>
  </si>
  <si>
    <t>TRẦN NHƯ QUỲNH</t>
  </si>
  <si>
    <t>NGUYỄN MINH TÂM</t>
  </si>
  <si>
    <t>NGUYỄN THỊ PHƯƠNG THẢO</t>
  </si>
  <si>
    <t>NGUYỄN THỊ MINH TRANG</t>
  </si>
  <si>
    <t>Nhập môn thiết kế điều tra khảo sát</t>
  </si>
  <si>
    <t>HOÀNG NGỌC PHƯƠNG ANH</t>
  </si>
  <si>
    <t>PHẠM QUỲNH ANH</t>
  </si>
  <si>
    <t>15/06/2001</t>
  </si>
  <si>
    <t>Giáo dục so sánh</t>
  </si>
  <si>
    <t>17/09/2001</t>
  </si>
  <si>
    <t>NGÔ THỊ HOÀNG ANH</t>
  </si>
  <si>
    <t>NGUYỄN THỊ PHƯƠNG ANH</t>
  </si>
  <si>
    <t>25/02/2001</t>
  </si>
  <si>
    <t>TRẦN NGUYỄN THANH BÌNH</t>
  </si>
  <si>
    <t>21/10/2001</t>
  </si>
  <si>
    <t>NGUYỄN ĐỨC CHÍNH</t>
  </si>
  <si>
    <t>13/09/2001</t>
  </si>
  <si>
    <t>TẠ VĂN CHỨC</t>
  </si>
  <si>
    <t>NGUYỄN THÀNH CÔNG</t>
  </si>
  <si>
    <t>19/08/2001</t>
  </si>
  <si>
    <t>LƯƠNG ĐỨC DŨNG</t>
  </si>
  <si>
    <t>ĐỖ HOÀNG DƯƠNG</t>
  </si>
  <si>
    <t>LÊ HẢI DƯƠNG</t>
  </si>
  <si>
    <t>23/12/2001</t>
  </si>
  <si>
    <t>NGUYỄN TIẾN ĐẠT</t>
  </si>
  <si>
    <t>28/11/2001</t>
  </si>
  <si>
    <t>NGUYỄN THỊ HƯƠNG GIANG</t>
  </si>
  <si>
    <t>17/06/2001</t>
  </si>
  <si>
    <t>BÙI THỊ HÀ</t>
  </si>
  <si>
    <t>19/02/2001</t>
  </si>
  <si>
    <t>NGUYỄN THỊ THU HÀ</t>
  </si>
  <si>
    <t>20/01/2001</t>
  </si>
  <si>
    <t>NGUYỄN THỊ HỒNG HẠNH</t>
  </si>
  <si>
    <t>13/02/2001</t>
  </si>
  <si>
    <t>HOÀNG THỊ HỆ</t>
  </si>
  <si>
    <t>PHAN THANH HOÀN</t>
  </si>
  <si>
    <t>NGUYỄN THỊ HỒNG</t>
  </si>
  <si>
    <t>13/04/2001</t>
  </si>
  <si>
    <t>ĐẶNG THANH HUYỀN</t>
  </si>
  <si>
    <t>17/12/2001</t>
  </si>
  <si>
    <t>NGUYỄN THANH HUYỀN</t>
  </si>
  <si>
    <t>TRẦN NGỌC HUYỀN</t>
  </si>
  <si>
    <t>25/01/2001</t>
  </si>
  <si>
    <t>ĐỖ LAN HƯƠNG</t>
  </si>
  <si>
    <t>21/11/2000</t>
  </si>
  <si>
    <t>CÙ XUÂN LAM</t>
  </si>
  <si>
    <t>PHÙNG MAI LAN</t>
  </si>
  <si>
    <t>NGUYỄN HẢI LINH</t>
  </si>
  <si>
    <t>ĐẶNG THỊ KHÁNH LY</t>
  </si>
  <si>
    <t>28/10/2001</t>
  </si>
  <si>
    <t>ĐÀO THỊ HỒNG NHUNG</t>
  </si>
  <si>
    <t>30/07/2001</t>
  </si>
  <si>
    <t>LĂNG NHẬT PHI</t>
  </si>
  <si>
    <t>28/09/2001</t>
  </si>
  <si>
    <t>NGUYỄN NGỌC MINH PHƯƠNG</t>
  </si>
  <si>
    <t>14/03/2001</t>
  </si>
  <si>
    <t>NGUYỄN HỮU SÁNG</t>
  </si>
  <si>
    <t>BIỆN ĐỨC TIẾN</t>
  </si>
  <si>
    <t>ĐINH THỊ TRÀ</t>
  </si>
  <si>
    <t>14/05/2001</t>
  </si>
  <si>
    <t>NGUYỄN THANH TRÀ</t>
  </si>
  <si>
    <t>ÔNG ĐỨC TRI</t>
  </si>
  <si>
    <t>ĐÀO THỊ TÚ UYÊN</t>
  </si>
  <si>
    <t>ĐỖ THỊ VÂN</t>
  </si>
  <si>
    <t>21/05/2001</t>
  </si>
  <si>
    <t>NGUYỄN THỊ VÂN</t>
  </si>
  <si>
    <t>NGUYỄN THỊ CẨM VÂN</t>
  </si>
  <si>
    <t>27/02/2001</t>
  </si>
  <si>
    <t>LÊ BÁ AN</t>
  </si>
  <si>
    <t> Xã hội học giáo dục</t>
  </si>
  <si>
    <t> EDM1004</t>
  </si>
  <si>
    <t>BÙI TRẦN DIỆU ANH</t>
  </si>
  <si>
    <t>CHU HIỀN ANH</t>
  </si>
  <si>
    <t>HOÀNG HIỂU ANH</t>
  </si>
  <si>
    <t>LÃ THỊ TUYẾT ANH</t>
  </si>
  <si>
    <t>LÂM THỊ LAN ANH</t>
  </si>
  <si>
    <t>LÊ BÁ QUỲNH ANH</t>
  </si>
  <si>
    <t>HOÀNG ÂN</t>
  </si>
  <si>
    <t>NGUYỄN MẠNH CẦM</t>
  </si>
  <si>
    <t>NGUYỄN MAI CHÂM</t>
  </si>
  <si>
    <t>TRẦN THỊ MINH CHÂU</t>
  </si>
  <si>
    <t>LƯU KHÁNH CHI</t>
  </si>
  <si>
    <t>NGUYỄN LINH CHI</t>
  </si>
  <si>
    <t>NGUYỄN ĐỨC CƯỜNG</t>
  </si>
  <si>
    <t>NGUYỄN NGỌC DIỆP</t>
  </si>
  <si>
    <t>NGUYỄN THUỲ DƯƠNG</t>
  </si>
  <si>
    <t>PHẠM ĐĂNG DƯƠNG</t>
  </si>
  <si>
    <t>NGUYỄN ANH ĐỨC</t>
  </si>
  <si>
    <t>BÙI THỊ THU HÀ</t>
  </si>
  <si>
    <t>LÊ THỊ THU HÀ</t>
  </si>
  <si>
    <t>NGUYỄN THỊ MỸ HÀ</t>
  </si>
  <si>
    <t>PHÙNG THỊ THU HÀ</t>
  </si>
  <si>
    <t>NGUYỄN THỊ MINH HẰNG</t>
  </si>
  <si>
    <t>NGUYỄN THUÝ HẰNG</t>
  </si>
  <si>
    <t>NGUYỄN BẢO HÂN</t>
  </si>
  <si>
    <t>LÊ BÍCH HỒNG</t>
  </si>
  <si>
    <t>NGUYỄN THỊ THU HUYỀN</t>
  </si>
  <si>
    <t>PHẠM NGỌC HUYỀN</t>
  </si>
  <si>
    <t>NGUYỄN THỊ MINH HƯƠNG</t>
  </si>
  <si>
    <t>NGUYỄN NGỌC KHANH</t>
  </si>
  <si>
    <t>NGUYỄN VĂN KHÁNH</t>
  </si>
  <si>
    <t>PHAN THANH LAM</t>
  </si>
  <si>
    <t>LÊ TƯỜNG LAN</t>
  </si>
  <si>
    <t>NGUYỄN THỊ HƯƠNG LAN</t>
  </si>
  <si>
    <t>NGUYỄN THỊ PHƯƠNG LIÊN</t>
  </si>
  <si>
    <t>ĐỖ DIỆU LINH</t>
  </si>
  <si>
    <t>HOÀNG PHƯƠNG LINH</t>
  </si>
  <si>
    <t>LÊ DIỆU LINH</t>
  </si>
  <si>
    <t>NGUYỄN THỊ KHÁNH LINH</t>
  </si>
  <si>
    <t>NGUYỄN THUỲ LINH</t>
  </si>
  <si>
    <t>TRẦN THẢO LINH</t>
  </si>
  <si>
    <t>TRỊNH HOÀI LINH</t>
  </si>
  <si>
    <t>ĐỖ NGỌC LY</t>
  </si>
  <si>
    <t>LÊ HƯƠNG LY</t>
  </si>
  <si>
    <t>MAI CẨM LY</t>
  </si>
  <si>
    <t>NGUYỄN THỊ LY</t>
  </si>
  <si>
    <t>HÀ THỊ NGỌC MINH</t>
  </si>
  <si>
    <t>NGUYỄN THỊ HUYỀN MY</t>
  </si>
  <si>
    <t>PHẠM HOÀNG HẢI MY</t>
  </si>
  <si>
    <t>PHAN THỊ TRÀ MY</t>
  </si>
  <si>
    <t>BÙI THỊ KIM NGÂN</t>
  </si>
  <si>
    <t>ĐINH ĐỨC NGHĨA</t>
  </si>
  <si>
    <t>NGUYỄN THỊ NGỌC</t>
  </si>
  <si>
    <t>TRẦN HỒNG NGỌC</t>
  </si>
  <si>
    <t>BÙI THỊ NGUYÊN</t>
  </si>
  <si>
    <t>NGUYỄN THỊ ÁNH NGUYỆT</t>
  </si>
  <si>
    <t>NGUYỄN THỊ THANH NHÀN</t>
  </si>
  <si>
    <t>NGUYỄN YẾN NHI</t>
  </si>
  <si>
    <t>PHẠM PHƯƠNG NHI</t>
  </si>
  <si>
    <t>PHẠM YẾN NHI</t>
  </si>
  <si>
    <t>KHỔNG THỊ HỒNG NHUNG</t>
  </si>
  <si>
    <t>PHÙNG VĂN NINH</t>
  </si>
  <si>
    <t>PHẠM THỊ KIM OANH</t>
  </si>
  <si>
    <t>NGUYỄN BÁ PHÚC</t>
  </si>
  <si>
    <t>BÙI ANH PHƯƠNG</t>
  </si>
  <si>
    <t>BÙI THỊ MINH PHƯƠNG</t>
  </si>
  <si>
    <t>NGUYỄN MAI PHƯƠNG</t>
  </si>
  <si>
    <t>HÀ ANH QUÂN</t>
  </si>
  <si>
    <t>DƯƠNG THỊ QUỲNH</t>
  </si>
  <si>
    <t>NGUYỄN ĐỨC TÀI</t>
  </si>
  <si>
    <t>PHẠM THỊ MINH TÂM</t>
  </si>
  <si>
    <t>NGUYỄN THỊ HOÀI THU</t>
  </si>
  <si>
    <t>ĐẶNG PHƯƠNG THUỲ</t>
  </si>
  <si>
    <t>LÊ THỊ THUỲ</t>
  </si>
  <si>
    <t>PHẠM BÍCH THUỲ</t>
  </si>
  <si>
    <t>LÊ THỊ THUÝ</t>
  </si>
  <si>
    <t>NGUYỄN PHAN MINH THUÝ</t>
  </si>
  <si>
    <t>ĐÀO VŨ TOÀN</t>
  </si>
  <si>
    <t>PHAN THU TRÀ</t>
  </si>
  <si>
    <t>PHẠM MINH TRANG</t>
  </si>
  <si>
    <t>PHẠM THỊ MINH TRANG</t>
  </si>
  <si>
    <t>TRẦN THÙY TRANG</t>
  </si>
  <si>
    <t>TRIỆU THU TRANG</t>
  </si>
  <si>
    <t>NGUYỄN THỊ NGỌC TRÂM</t>
  </si>
  <si>
    <t>LÊ NGUYỄN BẢO TRÂN</t>
  </si>
  <si>
    <t>ĐINH TRỊNH TRUNG</t>
  </si>
  <si>
    <t>NGÔ THỊ THANH TUYỀN</t>
  </si>
  <si>
    <t>HOÀNG THỊ THẢO VÂN</t>
  </si>
  <si>
    <t>NGUYỄN ĐỨC VIỄN</t>
  </si>
  <si>
    <t>ĐINH THÀNH VINH</t>
  </si>
  <si>
    <t>PHAN THỊ THANH XUÂN</t>
  </si>
  <si>
    <t>LẠI THỊ XUYẾN</t>
  </si>
  <si>
    <t>Phát triển chương trình giáo dục</t>
  </si>
  <si>
    <t>NGUYỄN THỊ THU TRANG</t>
  </si>
  <si>
    <t>Quản lý hành chính nhà nước và quản lý ngành Giáo dục và đào tạo</t>
  </si>
  <si>
    <t> EDM2002 1</t>
  </si>
  <si>
    <t>NGUYỄN QUỲNH ANH</t>
  </si>
  <si>
    <t> Quản lý hành chính nhà nước và quản lý ngành Giáo dục và đào tạo</t>
  </si>
  <si>
    <t> EDM2002 2</t>
  </si>
  <si>
    <t>NGUYỄN THỊ VÂN ANH</t>
  </si>
  <si>
    <t>NGUYỄN THU HÀ</t>
  </si>
  <si>
    <t>NGUYỄN THỊ THU HẰNG</t>
  </si>
  <si>
    <t>NGUYỄN THU TRANG</t>
  </si>
  <si>
    <t>NGUYỄN THỊ HÀ AN</t>
  </si>
  <si>
    <t> EDM2002 3</t>
  </si>
  <si>
    <t>NGUYỄN THỊ NGỌC ÁNH</t>
  </si>
  <si>
    <t>PHẠM NGUYỄN KHÁNH HUYỀN</t>
  </si>
  <si>
    <t>NGUYỄN THỊ NGA</t>
  </si>
  <si>
    <t>NGUYỄN THỊ PHƯỢNG</t>
  </si>
  <si>
    <t>NGUYỄN THỊ THÙY</t>
  </si>
  <si>
    <t> EDM2002 4</t>
  </si>
  <si>
    <t>LÊ VĂN HƯNG</t>
  </si>
  <si>
    <t>NGUYỄN THỊ THÙY LINH</t>
  </si>
  <si>
    <t>VŨ THANH THỦY</t>
  </si>
  <si>
    <t>NGUYỄN THANH THÚY</t>
  </si>
  <si>
    <t>TRẦN THANH VY</t>
  </si>
  <si>
    <t> EDM2002 5</t>
  </si>
  <si>
    <t>HOÀNG QUỲNH ANH</t>
  </si>
  <si>
    <t>NGUYỄN THỊ HOA</t>
  </si>
  <si>
    <t>NGUYỄN PHƯƠNG LINH</t>
  </si>
  <si>
    <t>TRẦN MINH NGỌC</t>
  </si>
  <si>
    <t>NGUYỄN THỊ OANH OANH</t>
  </si>
  <si>
    <t>NGUYỄN HỒNG VÂN</t>
  </si>
  <si>
    <t> EDM2002 6</t>
  </si>
  <si>
    <t>ĐỖ THỊ PHƯƠNG THẢO</t>
  </si>
  <si>
    <t>Nhập môn khoa học quản lý trong giáo dục</t>
  </si>
  <si>
    <t> Nhập môn khoa học quản lý trong giáo dục</t>
  </si>
  <si>
    <t> EDM2013 2</t>
  </si>
  <si>
    <t>NGUYỄN NGỌC ÁNH</t>
  </si>
  <si>
    <t>LÊ THỊ HUYỀN</t>
  </si>
  <si>
    <t>NGUYỄN THÚY QUỲNH</t>
  </si>
  <si>
    <t xml:space="preserve"> Huy động cộng đồng phát triển giáo dục</t>
  </si>
  <si>
    <t>NGUYỄN THỊ HẰNG</t>
  </si>
  <si>
    <t>NGUYỄN TUẤN PHONG</t>
  </si>
  <si>
    <t>31/10/2001</t>
  </si>
  <si>
    <t>Ứng dụng ICT trong giáo dục</t>
  </si>
  <si>
    <t>LÊ NHƯ NGUYỆT</t>
  </si>
  <si>
    <t>13/11/2001</t>
  </si>
  <si>
    <t>NGUYỄN THU AN</t>
  </si>
  <si>
    <t>Nhập môn Quản trị công nghệ giáo dục</t>
  </si>
  <si>
    <t>ĐỖ HÀ MINH ANH</t>
  </si>
  <si>
    <t>LƯƠNG BÁ PHÚC ANH</t>
  </si>
  <si>
    <t>NGUYỄN HOÀNG ANH</t>
  </si>
  <si>
    <t>NGUYỄN THỊ HÀ ANH</t>
  </si>
  <si>
    <t>NGUYỄN THỊ NGỌC ANH</t>
  </si>
  <si>
    <t>PHẠM THỊ PHƯƠNG ANH</t>
  </si>
  <si>
    <t>VŨ GIA ANH</t>
  </si>
  <si>
    <t>NGUYỄN THUỲ DUNG</t>
  </si>
  <si>
    <t>PHẠM THỊ THUỲ DUNG</t>
  </si>
  <si>
    <t>PHẠM ĐỨC DUY</t>
  </si>
  <si>
    <t>NGUYỄN QUANG DƯƠNG</t>
  </si>
  <si>
    <t>VŨ NGỌC ĐẠI</t>
  </si>
  <si>
    <t>ĐÀO THÀNH ĐẠT</t>
  </si>
  <si>
    <t>NGUYỄN HẢI ĐẠT</t>
  </si>
  <si>
    <t>NGUYỄN VĂN ĐẠT</t>
  </si>
  <si>
    <t>NINH THỊ GIANG</t>
  </si>
  <si>
    <t>ĐOÀN MINH HIỀN</t>
  </si>
  <si>
    <t>NGUYỄN GIA HIẾU</t>
  </si>
  <si>
    <t>PHAN TRUNG HIẾU</t>
  </si>
  <si>
    <t>TRỊNH THỊ THU HOÀ</t>
  </si>
  <si>
    <t>NGUYỄN THỊ THANH HOÀI</t>
  </si>
  <si>
    <t>LÝ HƯƠNG HUẾ</t>
  </si>
  <si>
    <t>LÊ QUANG HUY</t>
  </si>
  <si>
    <t>ĐOÀN THỊ THANH HUYỀN</t>
  </si>
  <si>
    <t>NGUYỄN THỊ KHÁNH HUYỀN</t>
  </si>
  <si>
    <t>TRỊNH THỊ MAI HUYỀN</t>
  </si>
  <si>
    <t>NGUYỄN THỊ NGỌC LÊ</t>
  </si>
  <si>
    <t>ĐỒNG TRẦN HÀ LINH</t>
  </si>
  <si>
    <t>LÊ GIA LINH</t>
  </si>
  <si>
    <t>NGUYỄN NGỌC HÀ LINH</t>
  </si>
  <si>
    <t>VŨ THỊ KIM LOAN</t>
  </si>
  <si>
    <t>HOA ĐÌNH LONG</t>
  </si>
  <si>
    <t>LUYỆN KHÁNH NAM</t>
  </si>
  <si>
    <t>ÐOÀN HỒNG NGỌC</t>
  </si>
  <si>
    <t>LÊ NGỌC NHI</t>
  </si>
  <si>
    <t>NGUYỄN BÙI MAI PHƯƠNG</t>
  </si>
  <si>
    <t>NGUYỄN THỊ LAN PHƯƠNG</t>
  </si>
  <si>
    <t>PHẠM ANH SƠN</t>
  </si>
  <si>
    <t>NGUYỄN THU THẢO</t>
  </si>
  <si>
    <t>NÔNG THỊ PHƯƠNG THẢO</t>
  </si>
  <si>
    <t>VŨ THỊ PHƯƠNG THUÝ</t>
  </si>
  <si>
    <t>NGUYỄN ĐỨC TOÀN</t>
  </si>
  <si>
    <t>NGUYỄN QUỲNH TRANG</t>
  </si>
  <si>
    <t>NGUYỄN THỊ HẰNG TRANG</t>
  </si>
  <si>
    <t>NGUYỄN THỊ QUỲNH TRANG</t>
  </si>
  <si>
    <t>PHẠM HẢI YẾN</t>
  </si>
  <si>
    <t>Kiến trúc và mạng máy tính</t>
  </si>
  <si>
    <t>19/04/2002</t>
  </si>
  <si>
    <t>28/03/2002</t>
  </si>
  <si>
    <t>20/12/2002</t>
  </si>
  <si>
    <t>19/08/2002</t>
  </si>
  <si>
    <t>20/01/2002</t>
  </si>
  <si>
    <t>26/04/2002</t>
  </si>
  <si>
    <t>24/11/2001</t>
  </si>
  <si>
    <t>26/03/2002</t>
  </si>
  <si>
    <t>20/05/2002</t>
  </si>
  <si>
    <t>29/09/2001</t>
  </si>
  <si>
    <t>15/11/2002</t>
  </si>
  <si>
    <t>26/05/2002</t>
  </si>
  <si>
    <t>26/08/1998</t>
  </si>
  <si>
    <t>23/08/2002</t>
  </si>
  <si>
    <t>15/01/2002</t>
  </si>
  <si>
    <t>15/07/2002</t>
  </si>
  <si>
    <t>21/08/2002</t>
  </si>
  <si>
    <t>25/12/2002</t>
  </si>
  <si>
    <t>13/07/2002</t>
  </si>
  <si>
    <t>20/04/2002</t>
  </si>
  <si>
    <t>15/06/2002</t>
  </si>
  <si>
    <t>25/02/2002</t>
  </si>
  <si>
    <t>24/01/2002</t>
  </si>
  <si>
    <t>28/01/2002</t>
  </si>
  <si>
    <t>26/06/2002</t>
  </si>
  <si>
    <t>28/12/2002</t>
  </si>
  <si>
    <t>28/10/2002</t>
  </si>
  <si>
    <t>14/04/2002</t>
  </si>
  <si>
    <t> Phát triển chương trình đào tạo số</t>
  </si>
  <si>
    <t> EDT4005</t>
  </si>
  <si>
    <t>ĐỖ HUY HOÀNG</t>
  </si>
  <si>
    <t>LÊ MẠNH KIÊN</t>
  </si>
  <si>
    <t>NGUYỄN ĐỨC MINH</t>
  </si>
  <si>
    <t> Phát triển học liệu số</t>
  </si>
  <si>
    <t> EDT4008</t>
  </si>
  <si>
    <t>Môi trường và phát triển</t>
  </si>
  <si>
    <t> EVS1001</t>
  </si>
  <si>
    <t>25/08/2002</t>
  </si>
  <si>
    <t>18/10/2002</t>
  </si>
  <si>
    <t>24/10/2002</t>
  </si>
  <si>
    <t>17/12/2002</t>
  </si>
  <si>
    <t>19/11/2002</t>
  </si>
  <si>
    <t>VŨ NAM KHÁNH</t>
  </si>
  <si>
    <t>15/05/2002</t>
  </si>
  <si>
    <t>30/04/2002</t>
  </si>
  <si>
    <t>NGUYỄN THỊ MAI LY</t>
  </si>
  <si>
    <t>18/12/2001</t>
  </si>
  <si>
    <t>21/04/2002</t>
  </si>
  <si>
    <t>30/11/2002</t>
  </si>
  <si>
    <t>18/04/2002</t>
  </si>
  <si>
    <t>27/02/2002</t>
  </si>
  <si>
    <t>24/08/2002</t>
  </si>
  <si>
    <t>14/01/2001</t>
  </si>
  <si>
    <t>13/09/2002</t>
  </si>
  <si>
    <t>20/09/2002</t>
  </si>
  <si>
    <t>16/06/2002</t>
  </si>
  <si>
    <t>14/09/2002</t>
  </si>
  <si>
    <t>27/05/2002</t>
  </si>
  <si>
    <t>18/01/2002</t>
  </si>
  <si>
    <t>21/01/2001</t>
  </si>
  <si>
    <t>Lịch sử Đảng cộng sản Việt Nam</t>
  </si>
  <si>
    <t>HIS1001</t>
  </si>
  <si>
    <t>CAO THỊ BẢO ANH</t>
  </si>
  <si>
    <t>16/09/2001</t>
  </si>
  <si>
    <t>ĐỖ THỊ LAN ANH</t>
  </si>
  <si>
    <t>NGUYỄN VY ANH</t>
  </si>
  <si>
    <t>20/10/2001</t>
  </si>
  <si>
    <t>TRẦN HỒ THỤC ANH</t>
  </si>
  <si>
    <t>16/01/2001</t>
  </si>
  <si>
    <t>TRỊNH LINH CHI</t>
  </si>
  <si>
    <t>NGUYỄN HOÀNG NGỌC DIỆP</t>
  </si>
  <si>
    <t>LÊ THỊ PHƯƠNG HOA</t>
  </si>
  <si>
    <t>18/01/2001</t>
  </si>
  <si>
    <t>14/04/2001</t>
  </si>
  <si>
    <t>NGUYỄN THỊ THU HƯƠNG</t>
  </si>
  <si>
    <t>31/08/2001</t>
  </si>
  <si>
    <t>NGUYỄN THU NGÂN</t>
  </si>
  <si>
    <t>21/08/2001</t>
  </si>
  <si>
    <t>ĐINH YẾN NHI</t>
  </si>
  <si>
    <t>17/11/2001</t>
  </si>
  <si>
    <t>TÔ TỐNG HẠNH NHI</t>
  </si>
  <si>
    <t>NGUYỄN THÙY NHUNG</t>
  </si>
  <si>
    <t>BÙI THỊ THU PHƯƠNG</t>
  </si>
  <si>
    <t>23/08/2001</t>
  </si>
  <si>
    <t>22/08/2001</t>
  </si>
  <si>
    <t>VÕ MINH QUÂN</t>
  </si>
  <si>
    <t>VŨ NGỌC TÂM</t>
  </si>
  <si>
    <t>20/08/2001</t>
  </si>
  <si>
    <t>16/08/2001</t>
  </si>
  <si>
    <t>LÊ THỦY TIÊN</t>
  </si>
  <si>
    <t>ĐẶNG THU TRANG</t>
  </si>
  <si>
    <t>PHAN THỊ HUYỀN TRANG</t>
  </si>
  <si>
    <t>TRẦN THỊ HUYỀN TRANG</t>
  </si>
  <si>
    <t> Toán học rời rạc</t>
  </si>
  <si>
    <t> INT1050</t>
  </si>
  <si>
    <t>Cấu trúc dữ liệu và giải thuật</t>
  </si>
  <si>
    <t>Lập trình hướng đối tượng</t>
  </si>
  <si>
    <t>13/05/2001</t>
  </si>
  <si>
    <t>17/08/2001</t>
  </si>
  <si>
    <t>21/11/2001</t>
  </si>
  <si>
    <t>Phân tích và thiết kế hướng đối tượng</t>
  </si>
  <si>
    <t>Hành chính học đại cương</t>
  </si>
  <si>
    <t xml:space="preserve"> MNS2064</t>
  </si>
  <si>
    <t>13/05/2002</t>
  </si>
  <si>
    <t>NGUYỄN THỊ KIM TUYẾT</t>
  </si>
  <si>
    <t>Bóng chuyền</t>
  </si>
  <si>
    <t>PES 1015 39</t>
  </si>
  <si>
    <t>PHÙNG THẢO VY</t>
  </si>
  <si>
    <t>PES 1015 40</t>
  </si>
  <si>
    <t>31/12/2002</t>
  </si>
  <si>
    <t>LÊ THỤC HIỀN</t>
  </si>
  <si>
    <t>19/09/2001</t>
  </si>
  <si>
    <t>NGUYỄN ĐỨC MINH QUANG</t>
  </si>
  <si>
    <t>26/09/2001</t>
  </si>
  <si>
    <t>25/10/2002</t>
  </si>
  <si>
    <t>15/11/2001</t>
  </si>
  <si>
    <t>Bóng chuyền hơi</t>
  </si>
  <si>
    <t>PES1017 59</t>
  </si>
  <si>
    <t>20010525</t>
  </si>
  <si>
    <t>Bóng rổ</t>
  </si>
  <si>
    <t>PES1020 55</t>
  </si>
  <si>
    <t>18010515</t>
  </si>
  <si>
    <t>19010313</t>
  </si>
  <si>
    <t>20010535</t>
  </si>
  <si>
    <t>20010910</t>
  </si>
  <si>
    <t>20010545</t>
  </si>
  <si>
    <t>20010978</t>
  </si>
  <si>
    <t>20010585</t>
  </si>
  <si>
    <t>19010415</t>
  </si>
  <si>
    <t>20010605</t>
  </si>
  <si>
    <t>24/03/2000</t>
  </si>
  <si>
    <t>19010466</t>
  </si>
  <si>
    <t>19010285</t>
  </si>
  <si>
    <t>PES1020 56</t>
  </si>
  <si>
    <t>20010514</t>
  </si>
  <si>
    <t>20010884</t>
  </si>
  <si>
    <t>20010888</t>
  </si>
  <si>
    <t>20010900</t>
  </si>
  <si>
    <t>20010531</t>
  </si>
  <si>
    <t>20010918</t>
  </si>
  <si>
    <t>20010950</t>
  </si>
  <si>
    <t>20010961</t>
  </si>
  <si>
    <t>20010966</t>
  </si>
  <si>
    <t>20010560</t>
  </si>
  <si>
    <t>20010562</t>
  </si>
  <si>
    <t>20011018</t>
  </si>
  <si>
    <t>20010607</t>
  </si>
  <si>
    <t>20010608</t>
  </si>
  <si>
    <t>20010625</t>
  </si>
  <si>
    <t>20011021</t>
  </si>
  <si>
    <t>PES1020 57</t>
  </si>
  <si>
    <t>PES1020 58</t>
  </si>
  <si>
    <t>NGUYỄN THỊ HẠNH DUYÊN</t>
  </si>
  <si>
    <t>PES1020 60</t>
  </si>
  <si>
    <t>16/09/2002</t>
  </si>
  <si>
    <t>16/02/2002</t>
  </si>
  <si>
    <t>16/10/2002</t>
  </si>
  <si>
    <t>Bóng bàn</t>
  </si>
  <si>
    <t>PES1030 11</t>
  </si>
  <si>
    <t>NGUYỄN LINH AN</t>
  </si>
  <si>
    <t>16/07/2001</t>
  </si>
  <si>
    <t>KHỔNG THÚY HẰNG</t>
  </si>
  <si>
    <t>26/07/2001</t>
  </si>
  <si>
    <t>TRƯƠNG THỊ MAI HƯƠNG</t>
  </si>
  <si>
    <t>22/02/2001</t>
  </si>
  <si>
    <t>16/03/2002</t>
  </si>
  <si>
    <t>PHẠM PHƯƠNG LINH</t>
  </si>
  <si>
    <t>NGUYỄN THỊ NHÀN</t>
  </si>
  <si>
    <t>TRẦN THU THỦY</t>
  </si>
  <si>
    <t>30/08/2001</t>
  </si>
  <si>
    <t>NGUYỄN HUYỀN TRANG</t>
  </si>
  <si>
    <t>PES1030 12</t>
  </si>
  <si>
    <t>13/01/2002</t>
  </si>
  <si>
    <t>31/01/2002</t>
  </si>
  <si>
    <t>NGUYỄN THƯƠNG HUYỀN</t>
  </si>
  <si>
    <t>HOÀNG NGỌC MINH</t>
  </si>
  <si>
    <t>23/06/2002</t>
  </si>
  <si>
    <t>PES1030 15</t>
  </si>
  <si>
    <t>22/10/2002</t>
  </si>
  <si>
    <t>20010914</t>
  </si>
  <si>
    <t>PES1030 16</t>
  </si>
  <si>
    <t>20010923</t>
  </si>
  <si>
    <t>20010934</t>
  </si>
  <si>
    <t>20010970</t>
  </si>
  <si>
    <t>20/10/2002</t>
  </si>
  <si>
    <t>20010990</t>
  </si>
  <si>
    <t>20011002</t>
  </si>
  <si>
    <t>20011004</t>
  </si>
  <si>
    <t>20011011</t>
  </si>
  <si>
    <t>20011031</t>
  </si>
  <si>
    <t>14/01/2002</t>
  </si>
  <si>
    <t>20011036</t>
  </si>
  <si>
    <t>20011043</t>
  </si>
  <si>
    <t>24/04/2002</t>
  </si>
  <si>
    <t>20010879</t>
  </si>
  <si>
    <t>Golf</t>
  </si>
  <si>
    <t>PES1080 6</t>
  </si>
  <si>
    <t>19010295</t>
  </si>
  <si>
    <t>18010502</t>
  </si>
  <si>
    <t>19010291</t>
  </si>
  <si>
    <t>18010504</t>
  </si>
  <si>
    <t>20010893</t>
  </si>
  <si>
    <t>19010303</t>
  </si>
  <si>
    <t>ĐOÀN THỊ BÌNH</t>
  </si>
  <si>
    <t>20010904</t>
  </si>
  <si>
    <t>20010534</t>
  </si>
  <si>
    <t>20010920</t>
  </si>
  <si>
    <t>20010540</t>
  </si>
  <si>
    <t>19010333</t>
  </si>
  <si>
    <t>TÔ THU HÀ</t>
  </si>
  <si>
    <t>19010335</t>
  </si>
  <si>
    <t>20010924</t>
  </si>
  <si>
    <t>18010525</t>
  </si>
  <si>
    <t>19010348</t>
  </si>
  <si>
    <t>21/12/2000</t>
  </si>
  <si>
    <t>19010361</t>
  </si>
  <si>
    <t>LẠI THANH HUYỀN</t>
  </si>
  <si>
    <t>19010362</t>
  </si>
  <si>
    <t>19010367</t>
  </si>
  <si>
    <t>15/12/1999</t>
  </si>
  <si>
    <t>19010368</t>
  </si>
  <si>
    <t>19010372</t>
  </si>
  <si>
    <t>20010947</t>
  </si>
  <si>
    <t>19010395</t>
  </si>
  <si>
    <t>20010992</t>
  </si>
  <si>
    <t>19010411</t>
  </si>
  <si>
    <t>LÊ THỊ NGỌC</t>
  </si>
  <si>
    <t>20/09/2000</t>
  </si>
  <si>
    <t>19010414</t>
  </si>
  <si>
    <t>20011003</t>
  </si>
  <si>
    <t>19010424</t>
  </si>
  <si>
    <t>20010596</t>
  </si>
  <si>
    <t>19010447</t>
  </si>
  <si>
    <t>NGUYỄN TRỌNG THÀNH</t>
  </si>
  <si>
    <t>13/07/2001</t>
  </si>
  <si>
    <t>19010452</t>
  </si>
  <si>
    <t>19/06/2001</t>
  </si>
  <si>
    <t>20011025</t>
  </si>
  <si>
    <t>19010459</t>
  </si>
  <si>
    <t>20011040</t>
  </si>
  <si>
    <t>20011041</t>
  </si>
  <si>
    <t>20011044</t>
  </si>
  <si>
    <t>19010490</t>
  </si>
  <si>
    <t>20010513</t>
  </si>
  <si>
    <t>Chủ nghĩa xã hội khoa học</t>
  </si>
  <si>
    <t>PHI1002 1</t>
  </si>
  <si>
    <t>20010881</t>
  </si>
  <si>
    <t>20010882</t>
  </si>
  <si>
    <t>20010522</t>
  </si>
  <si>
    <t>20010943</t>
  </si>
  <si>
    <t>20010575</t>
  </si>
  <si>
    <t>20011008</t>
  </si>
  <si>
    <t>20010603</t>
  </si>
  <si>
    <t>20011035</t>
  </si>
  <si>
    <t>20010615</t>
  </si>
  <si>
    <t>20010624</t>
  </si>
  <si>
    <t>20010628</t>
  </si>
  <si>
    <t>PHI1002 2</t>
  </si>
  <si>
    <t>26/05/2001</t>
  </si>
  <si>
    <t xml:space="preserve"> Chủ nghĩa xã hội khoa học</t>
  </si>
  <si>
    <t>PHI1002 3</t>
  </si>
  <si>
    <t>20010887</t>
  </si>
  <si>
    <t>20010899</t>
  </si>
  <si>
    <t>20010536</t>
  </si>
  <si>
    <t>20010917</t>
  </si>
  <si>
    <t>20010935</t>
  </si>
  <si>
    <t>19010373</t>
  </si>
  <si>
    <t>20010951</t>
  </si>
  <si>
    <t>20010958</t>
  </si>
  <si>
    <t>20010960</t>
  </si>
  <si>
    <t>20010973</t>
  </si>
  <si>
    <t>20010571</t>
  </si>
  <si>
    <t>20010599</t>
  </si>
  <si>
    <t>20011029</t>
  </si>
  <si>
    <t>20011037</t>
  </si>
  <si>
    <t>20011039</t>
  </si>
  <si>
    <t>20011046</t>
  </si>
  <si>
    <t>20010510</t>
  </si>
  <si>
    <t>PHI1002 4</t>
  </si>
  <si>
    <t>20010515</t>
  </si>
  <si>
    <t>19010290</t>
  </si>
  <si>
    <t>20010518</t>
  </si>
  <si>
    <t>20010892</t>
  </si>
  <si>
    <t>20010895</t>
  </si>
  <si>
    <t>20010896</t>
  </si>
  <si>
    <t>20010901</t>
  </si>
  <si>
    <t>20010894</t>
  </si>
  <si>
    <t>20010903</t>
  </si>
  <si>
    <t>20010533</t>
  </si>
  <si>
    <t>20010912</t>
  </si>
  <si>
    <t>20010543</t>
  </si>
  <si>
    <t>20010548</t>
  </si>
  <si>
    <t>ĐỖ THỊ HUỆ</t>
  </si>
  <si>
    <t>23/10/2002</t>
  </si>
  <si>
    <t>20010552</t>
  </si>
  <si>
    <t>20010949</t>
  </si>
  <si>
    <t>20010957</t>
  </si>
  <si>
    <t>20010965</t>
  </si>
  <si>
    <t>20010969</t>
  </si>
  <si>
    <t>21/07/2002</t>
  </si>
  <si>
    <t>20010559</t>
  </si>
  <si>
    <t>20010561</t>
  </si>
  <si>
    <t>20010570</t>
  </si>
  <si>
    <t>20010572</t>
  </si>
  <si>
    <t>20010999</t>
  </si>
  <si>
    <t>22/08/2002</t>
  </si>
  <si>
    <t>20011005</t>
  </si>
  <si>
    <t>20010591</t>
  </si>
  <si>
    <t>20010592</t>
  </si>
  <si>
    <t>20011009</t>
  </si>
  <si>
    <t>20011012</t>
  </si>
  <si>
    <t>20010611</t>
  </si>
  <si>
    <t>20011034</t>
  </si>
  <si>
    <t>20011038</t>
  </si>
  <si>
    <t>20011042</t>
  </si>
  <si>
    <t>20010627</t>
  </si>
  <si>
    <t>20011045</t>
  </si>
  <si>
    <t>20011047</t>
  </si>
  <si>
    <t xml:space="preserve"> PHI1002 5</t>
  </si>
  <si>
    <t>14/09/2001</t>
  </si>
  <si>
    <t>PHẠM THU TRANG</t>
  </si>
  <si>
    <t>13/11/2002</t>
  </si>
  <si>
    <t>20010883</t>
  </si>
  <si>
    <t>PHI1002 6</t>
  </si>
  <si>
    <t>20010523</t>
  </si>
  <si>
    <t>20010529</t>
  </si>
  <si>
    <t>20010905</t>
  </si>
  <si>
    <t>20010919</t>
  </si>
  <si>
    <t>20010921</t>
  </si>
  <si>
    <t>20010942</t>
  </si>
  <si>
    <t>20010968</t>
  </si>
  <si>
    <t>20010976</t>
  </si>
  <si>
    <t>20010566</t>
  </si>
  <si>
    <t>20010573</t>
  </si>
  <si>
    <t>20010987</t>
  </si>
  <si>
    <t>20010991</t>
  </si>
  <si>
    <t>20010583</t>
  </si>
  <si>
    <t>20010586</t>
  </si>
  <si>
    <t>20011019</t>
  </si>
  <si>
    <t>20011030</t>
  </si>
  <si>
    <t>20010622</t>
  </si>
  <si>
    <t>20010623</t>
  </si>
  <si>
    <t>20010637</t>
  </si>
  <si>
    <t>PHI1002 7</t>
  </si>
  <si>
    <t>17/06/2002</t>
  </si>
  <si>
    <t>NGUYỄN MINH PHƯƠNG</t>
  </si>
  <si>
    <t>19/09/2002</t>
  </si>
  <si>
    <t>23/02/2002</t>
  </si>
  <si>
    <t>PHI1002 9</t>
  </si>
  <si>
    <t>20010889</t>
  </si>
  <si>
    <t>20010528</t>
  </si>
  <si>
    <t>20010898</t>
  </si>
  <si>
    <t>20010931</t>
  </si>
  <si>
    <t>20010569</t>
  </si>
  <si>
    <t>20010982</t>
  </si>
  <si>
    <t>20010582</t>
  </si>
  <si>
    <t>20010618</t>
  </si>
  <si>
    <t>20010636</t>
  </si>
  <si>
    <t>20011050</t>
  </si>
  <si>
    <t>20011052</t>
  </si>
  <si>
    <t>NGUYỄN THỊ THIÊN THƯ</t>
  </si>
  <si>
    <t>Lý thuyết phát triển con người và học tập</t>
  </si>
  <si>
    <t xml:space="preserve"> PSE3001</t>
  </si>
  <si>
    <t xml:space="preserve">Giáo dục giới và giới tính </t>
  </si>
  <si>
    <t>PSE3003</t>
  </si>
  <si>
    <t>NGUYỄN PHƯƠNG CHINH</t>
  </si>
  <si>
    <t>NGUYỄN THỊ THÁI HÀ</t>
  </si>
  <si>
    <t>ĐỖ MINH HOAN</t>
  </si>
  <si>
    <t>BÙI THỊ DIỆU LINH</t>
  </si>
  <si>
    <t>14/12/2001</t>
  </si>
  <si>
    <t>NGUYỄN THỊ THẢO LINH</t>
  </si>
  <si>
    <t>ĐỒNG THỊ HỒNG NHUNG</t>
  </si>
  <si>
    <t>TUẤN THỊ HỒNG NHUNG</t>
  </si>
  <si>
    <t>17/04/2001</t>
  </si>
  <si>
    <t>NGUYỄN PHƯƠNG THU</t>
  </si>
  <si>
    <t>28/12/1998</t>
  </si>
  <si>
    <t>17/06/2000</t>
  </si>
  <si>
    <t>Đạo đức và pháp lý trong tham vấn tâm lý</t>
  </si>
  <si>
    <t>Giáo dục gia đình</t>
  </si>
  <si>
    <t>PSE3008</t>
  </si>
  <si>
    <t>Đo lường và đánh giá trong tâm lý-giáo dục</t>
  </si>
  <si>
    <t>PSE3013</t>
  </si>
  <si>
    <t>NGUYỄN HỮU PHƯỚC</t>
  </si>
  <si>
    <t>Giáo dục hòa nhập</t>
  </si>
  <si>
    <t>PSE4003</t>
  </si>
  <si>
    <t>Xây dựng và quản lý dự án về giáo dục</t>
  </si>
  <si>
    <t> Tư vấn hướng nghiệp</t>
  </si>
  <si>
    <t>Công tác xã hội đại cương</t>
  </si>
  <si>
    <t>PSY2024</t>
  </si>
  <si>
    <t>Đại cương về Quản trị trường học</t>
  </si>
  <si>
    <t>SCA1002</t>
  </si>
  <si>
    <t xml:space="preserve"> Giám sát hoạt động Giáo dục trong Nhà trường</t>
  </si>
  <si>
    <t>SCA2002</t>
  </si>
  <si>
    <t>TRẦN ĐỨC HIẾU</t>
  </si>
  <si>
    <t>Ứng dụng công nghệ thông tin trong quản trị nhà trường</t>
  </si>
  <si>
    <t>SCA2006</t>
  </si>
  <si>
    <t>Kỹ năng Quản trị Trường học 2</t>
  </si>
  <si>
    <t>SCA2010</t>
  </si>
  <si>
    <t>Chính sách và thực thi quản trị trường học</t>
  </si>
  <si>
    <t>SCA3002</t>
  </si>
  <si>
    <t>Quản trị thương hiệu và Marketing của nhà trường</t>
  </si>
  <si>
    <t>Lãnh đạo sáng tạo</t>
  </si>
  <si>
    <t xml:space="preserve"> SCA3010</t>
  </si>
  <si>
    <t>Hệ thống thông tin trong quản trị trường học</t>
  </si>
  <si>
    <t>SCA3011</t>
  </si>
  <si>
    <t> Quản trị thông tin trong trường học</t>
  </si>
  <si>
    <t>Hệ thống thông tin trong quản trị nhà trường</t>
  </si>
  <si>
    <t>SCA3016</t>
  </si>
  <si>
    <t>Hành vi con người và môi trường xã hội</t>
  </si>
  <si>
    <t>SOW2004</t>
  </si>
  <si>
    <t>Lý luận dạy học</t>
  </si>
  <si>
    <t>TMT3009 4</t>
  </si>
  <si>
    <t>MÃ SV</t>
  </si>
  <si>
    <t>TÊN LỚP HỌC PHẦN</t>
  </si>
  <si>
    <t>Mã lớp học phần</t>
  </si>
  <si>
    <t>Số TC</t>
  </si>
  <si>
    <t>HỌ TÊN</t>
  </si>
  <si>
    <t>NGÀY SINH</t>
  </si>
  <si>
    <t>CAL3007</t>
  </si>
  <si>
    <t>18010506</t>
  </si>
  <si>
    <t>18010505</t>
  </si>
  <si>
    <t>18010508</t>
  </si>
  <si>
    <t>18010509</t>
  </si>
  <si>
    <t>18010510</t>
  </si>
  <si>
    <t>18010511</t>
  </si>
  <si>
    <t>18010516</t>
  </si>
  <si>
    <t>18010514</t>
  </si>
  <si>
    <t>18010517</t>
  </si>
  <si>
    <t>18010518</t>
  </si>
  <si>
    <t>18010519</t>
  </si>
  <si>
    <t>18010520</t>
  </si>
  <si>
    <t>18010528</t>
  </si>
  <si>
    <t>18010529</t>
  </si>
  <si>
    <t>18010566</t>
  </si>
  <si>
    <t>18010533</t>
  </si>
  <si>
    <t>18010534</t>
  </si>
  <si>
    <t>18010536</t>
  </si>
  <si>
    <t>18010537</t>
  </si>
  <si>
    <t>18010539</t>
  </si>
  <si>
    <t>18010538</t>
  </si>
  <si>
    <t>18010541</t>
  </si>
  <si>
    <t>18010542</t>
  </si>
  <si>
    <t>18010543</t>
  </si>
  <si>
    <t>18010545</t>
  </si>
  <si>
    <t>18010544</t>
  </si>
  <si>
    <t>18010547</t>
  </si>
  <si>
    <t>18010546</t>
  </si>
  <si>
    <t>18010549</t>
  </si>
  <si>
    <t>18010550</t>
  </si>
  <si>
    <t>18010551</t>
  </si>
  <si>
    <t>18010553</t>
  </si>
  <si>
    <t>18010555</t>
  </si>
  <si>
    <t>18010556</t>
  </si>
  <si>
    <t>18010559</t>
  </si>
  <si>
    <t>18010560</t>
  </si>
  <si>
    <t>18010561</t>
  </si>
  <si>
    <t>18010562</t>
  </si>
  <si>
    <t>18010563</t>
  </si>
  <si>
    <t>18010564</t>
  </si>
  <si>
    <t>18010522</t>
  </si>
  <si>
    <t>EDM3009</t>
  </si>
  <si>
    <t>EDT2002 4</t>
  </si>
  <si>
    <t>SCA3010</t>
  </si>
  <si>
    <t>EAM3006</t>
  </si>
  <si>
    <t>STT</t>
  </si>
  <si>
    <t>Thành tiền</t>
  </si>
  <si>
    <t>19010446</t>
  </si>
  <si>
    <t>19010289</t>
  </si>
  <si>
    <t>19010296</t>
  </si>
  <si>
    <t>19010286</t>
  </si>
  <si>
    <t>19010304</t>
  </si>
  <si>
    <t>19010309</t>
  </si>
  <si>
    <t>19010308</t>
  </si>
  <si>
    <t>19010310</t>
  </si>
  <si>
    <t>19010315</t>
  </si>
  <si>
    <t>19010320</t>
  </si>
  <si>
    <t>19010329</t>
  </si>
  <si>
    <t>19010336</t>
  </si>
  <si>
    <t>19010342</t>
  </si>
  <si>
    <t>19010355</t>
  </si>
  <si>
    <t>19010380</t>
  </si>
  <si>
    <t>19010381</t>
  </si>
  <si>
    <t>19010396</t>
  </si>
  <si>
    <t>19010418</t>
  </si>
  <si>
    <t>19010420</t>
  </si>
  <si>
    <t>19010425</t>
  </si>
  <si>
    <t>19010432</t>
  </si>
  <si>
    <t>19010441</t>
  </si>
  <si>
    <t>19010442</t>
  </si>
  <si>
    <t>19010467</t>
  </si>
  <si>
    <t>19010483</t>
  </si>
  <si>
    <t>19010489</t>
  </si>
  <si>
    <t>19010491</t>
  </si>
  <si>
    <t>19010281</t>
  </si>
  <si>
    <t>19010353</t>
  </si>
  <si>
    <t>19010463</t>
  </si>
  <si>
    <t>19010379</t>
  </si>
  <si>
    <t>19010403</t>
  </si>
  <si>
    <t>19010409</t>
  </si>
  <si>
    <t>19010473</t>
  </si>
  <si>
    <t>19010493</t>
  </si>
  <si>
    <t>20010891</t>
  </si>
  <si>
    <t>20010925</t>
  </si>
  <si>
    <t>20010927</t>
  </si>
  <si>
    <t>20010930</t>
  </si>
  <si>
    <t>20010944</t>
  </si>
  <si>
    <t>20010946</t>
  </si>
  <si>
    <t>20010952</t>
  </si>
  <si>
    <t>20010953</t>
  </si>
  <si>
    <t>20010574</t>
  </si>
  <si>
    <t>20010994</t>
  </si>
  <si>
    <t>20010995</t>
  </si>
  <si>
    <t>20010587</t>
  </si>
  <si>
    <t>20010590</t>
  </si>
  <si>
    <t>20010600</t>
  </si>
  <si>
    <t>20010602</t>
  </si>
  <si>
    <t>20010604</t>
  </si>
  <si>
    <t>20011013</t>
  </si>
  <si>
    <t>20011017</t>
  </si>
  <si>
    <t>20011051</t>
  </si>
  <si>
    <t>20010542</t>
  </si>
  <si>
    <t>20010996</t>
  </si>
  <si>
    <t>20010878</t>
  </si>
  <si>
    <t>20010886</t>
  </si>
  <si>
    <t>20010906</t>
  </si>
  <si>
    <t>20010907</t>
  </si>
  <si>
    <t>20010913</t>
  </si>
  <si>
    <t>20010915</t>
  </si>
  <si>
    <t>20010544</t>
  </si>
  <si>
    <t>20010929</t>
  </si>
  <si>
    <t>20010933</t>
  </si>
  <si>
    <t>20010936</t>
  </si>
  <si>
    <t>20010937</t>
  </si>
  <si>
    <t>20010938</t>
  </si>
  <si>
    <t>20010940</t>
  </si>
  <si>
    <t>20010959</t>
  </si>
  <si>
    <t>20010971</t>
  </si>
  <si>
    <t>20010972</t>
  </si>
  <si>
    <t>20010979</t>
  </si>
  <si>
    <t>20011015</t>
  </si>
  <si>
    <t>20011023</t>
  </si>
  <si>
    <t>20011020</t>
  </si>
  <si>
    <t>20010511</t>
  </si>
  <si>
    <t>20010897</t>
  </si>
  <si>
    <t>20010538</t>
  </si>
  <si>
    <t>20010556</t>
  </si>
  <si>
    <t>20010557</t>
  </si>
  <si>
    <t>20010956</t>
  </si>
  <si>
    <t>20010984</t>
  </si>
  <si>
    <t>20010589</t>
  </si>
  <si>
    <t>20010993</t>
  </si>
  <si>
    <t>20010594</t>
  </si>
  <si>
    <t>20010595</t>
  </si>
  <si>
    <t>20010598</t>
  </si>
  <si>
    <t>20011032</t>
  </si>
  <si>
    <t>20010616</t>
  </si>
  <si>
    <t>20010631</t>
  </si>
  <si>
    <t>20010633</t>
  </si>
  <si>
    <t>20010635</t>
  </si>
  <si>
    <t>20010520</t>
  </si>
  <si>
    <t>20011033</t>
  </si>
  <si>
    <t>20010916</t>
  </si>
  <si>
    <t>20010524</t>
  </si>
  <si>
    <t>20010530</t>
  </si>
  <si>
    <t>20010909</t>
  </si>
  <si>
    <t>20010877</t>
  </si>
  <si>
    <t>20010955</t>
  </si>
  <si>
    <t>20010581</t>
  </si>
  <si>
    <t>20011000</t>
  </si>
  <si>
    <t>20010606</t>
  </si>
  <si>
    <t>20011048</t>
  </si>
  <si>
    <t>20010584</t>
  </si>
  <si>
    <t>20010974</t>
  </si>
  <si>
    <t>20011049</t>
  </si>
  <si>
    <t>20010945</t>
  </si>
  <si>
    <t>20010541</t>
  </si>
  <si>
    <t>20011006</t>
  </si>
  <si>
    <t>20010601</t>
  </si>
  <si>
    <t>EAM4005</t>
  </si>
  <si>
    <t>EAM4006</t>
  </si>
  <si>
    <t>EDM2013 1</t>
  </si>
  <si>
    <t>INT2204</t>
  </si>
  <si>
    <t>INT3110</t>
  </si>
  <si>
    <t> SCA3012</t>
  </si>
  <si>
    <t> Tư tưởng Hồ Chí Minh</t>
  </si>
  <si>
    <t> POL1001 3</t>
  </si>
  <si>
    <t>EAM2002</t>
  </si>
  <si>
    <t>EDT3001</t>
  </si>
  <si>
    <t>EDT3002</t>
  </si>
  <si>
    <t>INT2203</t>
  </si>
  <si>
    <t>PES1017 60</t>
  </si>
  <si>
    <t>EAM2052 3</t>
  </si>
  <si>
    <t>EDT2002 2</t>
  </si>
  <si>
    <t>PSE3006</t>
  </si>
  <si>
    <t> Tâm lý học xã hội và giao tiếp sư phạm</t>
  </si>
  <si>
    <t> PSE3002</t>
  </si>
  <si>
    <t> Tâm lý học nhân cách</t>
  </si>
  <si>
    <t> PSY2032</t>
  </si>
  <si>
    <t> Quản trị học</t>
  </si>
  <si>
    <t> SCA1001</t>
  </si>
  <si>
    <t> Xây dựng văn hóa nhà trường</t>
  </si>
  <si>
    <t> SCA2008</t>
  </si>
  <si>
    <t> Tâm lý học xã hội</t>
  </si>
  <si>
    <t> PSY2023</t>
  </si>
  <si>
    <t> Tâm lý học phát triển</t>
  </si>
  <si>
    <t> PSY1150</t>
  </si>
  <si>
    <t> PHI1002 8</t>
  </si>
  <si>
    <t> Tư vấn tâm lý học đường</t>
  </si>
  <si>
    <t> PSE2006 2</t>
  </si>
  <si>
    <t> Tâm lý học lâm sàng đại cương</t>
  </si>
  <si>
    <t> PSE3087</t>
  </si>
  <si>
    <t> SCA3009</t>
  </si>
  <si>
    <t> PSE2006 1</t>
  </si>
  <si>
    <t>TRƯỜNG ĐẠI HOC GIÁO DỤC</t>
  </si>
  <si>
    <t>PHÒNG KẾ HOẠCH TÀI CHÍNH</t>
  </si>
  <si>
    <t>HỌC PHÍ HỌC KỲ 1 NĂM HỌC 2021-2022
LỚP QH2020- QUẢN TRỊ CNGD</t>
  </si>
  <si>
    <t>TRƯỜNG ĐẠI HỌC GIÁO DỤC</t>
  </si>
  <si>
    <t>HỌC PHÍ HỌC KỲ 1 NĂM HỌC 2021-2022
LỚP QH2020- KHOA HỌC GIÁO DỤC</t>
  </si>
  <si>
    <t>EDM2002 6</t>
  </si>
  <si>
    <t>EDT4005</t>
  </si>
  <si>
    <t>SCA3012</t>
  </si>
  <si>
    <t>EAM2006</t>
  </si>
  <si>
    <t>EDM1004</t>
  </si>
  <si>
    <t>Tên lớp học phần</t>
  </si>
  <si>
    <t>Ngày sinh</t>
  </si>
  <si>
    <t>HỌC PHÍ HỌC KỲ 1 NĂM HỌC 2021-2022
LỚP QH2020- QUẢN TRỊ CHẤT LƯỢNG</t>
  </si>
  <si>
    <t>EAM2052 2</t>
  </si>
  <si>
    <t>HỌC PHÍ HỌC KỲ 1 NĂM HỌC 2021-2022
LỚP QH2020- QUẢN TRỊ TRƯỜNG HỌC</t>
  </si>
  <si>
    <t>HỌC PHÍ HỌC KỲ 1 NĂM HỌC 2021-2022
LỚP QH2020- THAM VẤN HỌC ĐƯỜNG</t>
  </si>
  <si>
    <t>HỌC PHÍ HỌC KỲ 1 NĂM HỌC 2021-2022
LỚP QH2019- QUẢN TRỊ CÔNG NGHỆ GIÁO DỤC</t>
  </si>
  <si>
    <t> Quản trị nguồn nhân lực trong nhà trường</t>
  </si>
  <si>
    <t> Quản lý chương trình nhà trường</t>
  </si>
  <si>
    <t>19010479</t>
  </si>
  <si>
    <t>19010476</t>
  </si>
  <si>
    <t>19010475</t>
  </si>
  <si>
    <t>19010470</t>
  </si>
  <si>
    <t>19010458</t>
  </si>
  <si>
    <t>19010451</t>
  </si>
  <si>
    <t>19010445</t>
  </si>
  <si>
    <t>19010437</t>
  </si>
  <si>
    <t>19010436</t>
  </si>
  <si>
    <t>19010434</t>
  </si>
  <si>
    <t>19010433</t>
  </si>
  <si>
    <t>19010430</t>
  </si>
  <si>
    <t>19010426</t>
  </si>
  <si>
    <t> Tổ chức các hoạt động giáo dục trong nhà trường</t>
  </si>
  <si>
    <t>19010422</t>
  </si>
  <si>
    <t>19010416</t>
  </si>
  <si>
    <t>19010412</t>
  </si>
  <si>
    <t>19010410</t>
  </si>
  <si>
    <t>19010405</t>
  </si>
  <si>
    <t>19010402</t>
  </si>
  <si>
    <t>19010391</t>
  </si>
  <si>
    <t>19010387</t>
  </si>
  <si>
    <t>19010374</t>
  </si>
  <si>
    <t>19010371</t>
  </si>
  <si>
    <t>19010349</t>
  </si>
  <si>
    <t>19010346</t>
  </si>
  <si>
    <t>19010340</t>
  </si>
  <si>
    <t>19010339</t>
  </si>
  <si>
    <t>19010319</t>
  </si>
  <si>
    <t>19010312</t>
  </si>
  <si>
    <t>19010306</t>
  </si>
  <si>
    <t>19010301</t>
  </si>
  <si>
    <t>19010297</t>
  </si>
  <si>
    <t>19010294</t>
  </si>
  <si>
    <t>19010287</t>
  </si>
  <si>
    <t>19010283</t>
  </si>
  <si>
    <t xml:space="preserve">HỌC PHÍ HỌC KỲ I NĂM HỌC 2021-2022
LỚP QH2019- NGÀNH QUẢN TRỊ TRƯỜNG HỌC </t>
  </si>
  <si>
    <t> SCA2003</t>
  </si>
  <si>
    <t> SCA3003</t>
  </si>
  <si>
    <t> PSE2005</t>
  </si>
  <si>
    <t>EDM2013 3</t>
  </si>
  <si>
    <t>19010487</t>
  </si>
  <si>
    <t>19010469</t>
  </si>
  <si>
    <t>19010468</t>
  </si>
  <si>
    <t>19010388</t>
  </si>
  <si>
    <t>19010378</t>
  </si>
  <si>
    <t>19010369</t>
  </si>
  <si>
    <t>19010363</t>
  </si>
  <si>
    <t>19010360</t>
  </si>
  <si>
    <t>19010351</t>
  </si>
  <si>
    <t>19010332</t>
  </si>
  <si>
    <t>19010327</t>
  </si>
  <si>
    <t>19010322</t>
  </si>
  <si>
    <t>19010321</t>
  </si>
  <si>
    <t>19010318</t>
  </si>
  <si>
    <t>19010293</t>
  </si>
  <si>
    <t>HỌC PHÍ HỌC KỲ I NĂM HỌC 2021-2022
LỚP QH2019- NGÀNH KHOA HỌC GIÁO DỤC</t>
  </si>
  <si>
    <t>EAM3002 2</t>
  </si>
  <si>
    <t>EDM2001 3</t>
  </si>
  <si>
    <t>EDM2001 4</t>
  </si>
  <si>
    <t>EDM2013 4</t>
  </si>
  <si>
    <t> PSE4004</t>
  </si>
  <si>
    <t> PSE4009</t>
  </si>
  <si>
    <t>19010498</t>
  </si>
  <si>
    <t>19010497</t>
  </si>
  <si>
    <t>19010496</t>
  </si>
  <si>
    <t>19010488</t>
  </si>
  <si>
    <t>19010485</t>
  </si>
  <si>
    <t>19010482</t>
  </si>
  <si>
    <t>19010481</t>
  </si>
  <si>
    <t>19010480</t>
  </si>
  <si>
    <t>19010477</t>
  </si>
  <si>
    <t>19010464</t>
  </si>
  <si>
    <t>19010461</t>
  </si>
  <si>
    <t>19010460</t>
  </si>
  <si>
    <t>19010456</t>
  </si>
  <si>
    <t>19010448</t>
  </si>
  <si>
    <t>19010429</t>
  </si>
  <si>
    <t>19010401</t>
  </si>
  <si>
    <t>19010399</t>
  </si>
  <si>
    <t>19010398</t>
  </si>
  <si>
    <t>19010394</t>
  </si>
  <si>
    <t>19010389</t>
  </si>
  <si>
    <t>19010383</t>
  </si>
  <si>
    <t>19010377</t>
  </si>
  <si>
    <t>19010366</t>
  </si>
  <si>
    <t>19010347</t>
  </si>
  <si>
    <t>19010345</t>
  </si>
  <si>
    <t>19010343</t>
  </si>
  <si>
    <t>19010337</t>
  </si>
  <si>
    <t>19010334</t>
  </si>
  <si>
    <t>19010330</t>
  </si>
  <si>
    <t>19010311</t>
  </si>
  <si>
    <t>19010305</t>
  </si>
  <si>
    <t>19010300</t>
  </si>
  <si>
    <t>19010298</t>
  </si>
  <si>
    <t>19010292</t>
  </si>
  <si>
    <t>EAM2003</t>
  </si>
  <si>
    <t>EDM2001 1</t>
  </si>
  <si>
    <t>EDM2001 2</t>
  </si>
  <si>
    <t>HỌC PHÍ HỌC KỲ I NĂM HỌC 2021-2022
LỚP QH2019- NGÀNH QUẢN TRỊ CHẤT LƯỢNG</t>
  </si>
  <si>
    <t>19010492</t>
  </si>
  <si>
    <t>19010478</t>
  </si>
  <si>
    <t>19010465</t>
  </si>
  <si>
    <t>19010462</t>
  </si>
  <si>
    <t>19010457</t>
  </si>
  <si>
    <t>19010455</t>
  </si>
  <si>
    <t>19010453</t>
  </si>
  <si>
    <t>19010449</t>
  </si>
  <si>
    <t>19010423</t>
  </si>
  <si>
    <t>19010419</t>
  </si>
  <si>
    <t>19010413</t>
  </si>
  <si>
    <t>19010397</t>
  </si>
  <si>
    <t>19010390</t>
  </si>
  <si>
    <t>19010386</t>
  </si>
  <si>
    <t>19010384</t>
  </si>
  <si>
    <t>19010365</t>
  </si>
  <si>
    <t>19010350</t>
  </si>
  <si>
    <t>19010344</t>
  </si>
  <si>
    <t>19010331</t>
  </si>
  <si>
    <t>19010316</t>
  </si>
  <si>
    <t>19010307</t>
  </si>
  <si>
    <t>19010282</t>
  </si>
  <si>
    <t>HỌC PHÍ HỌC KỲ I NĂM HỌC 2021-2022
LỚP QH2019- NGÀNH THAM VẤN HỌC ĐƯỜNG</t>
  </si>
  <si>
    <t> PSY3016</t>
  </si>
  <si>
    <t> Tâm lý học văn hóa</t>
  </si>
  <si>
    <t>EAM2052 1</t>
  </si>
  <si>
    <t>DANH SÁCH THU HỌC PHÍ HỌC KỲ I NĂM HỌC 2021-2022 NGÀNH QTTH QH2018</t>
  </si>
  <si>
    <t>PHI1002</t>
  </si>
  <si>
    <t>GOLF</t>
  </si>
  <si>
    <t>13/05/2003</t>
  </si>
  <si>
    <t>TRẦN HẢI YẾN</t>
  </si>
  <si>
    <t>21010720</t>
  </si>
  <si>
    <t>01/05/2003</t>
  </si>
  <si>
    <t>TRẦN BẢO YẾN</t>
  </si>
  <si>
    <t>21010719</t>
  </si>
  <si>
    <t>28/08/2003</t>
  </si>
  <si>
    <t>ĐẶNG HẢI YẾN</t>
  </si>
  <si>
    <t>21010718</t>
  </si>
  <si>
    <t>06/06/2003</t>
  </si>
  <si>
    <t>BÙI THỊ HẢI YẾN</t>
  </si>
  <si>
    <t>21010717</t>
  </si>
  <si>
    <t>16/02/2003</t>
  </si>
  <si>
    <t>NGUYỄN THUÝ VY</t>
  </si>
  <si>
    <t>21010716</t>
  </si>
  <si>
    <t>16/12/2003</t>
  </si>
  <si>
    <t>ĐẶNG YẾN VY</t>
  </si>
  <si>
    <t>21010715</t>
  </si>
  <si>
    <t>18/10/2003</t>
  </si>
  <si>
    <t>TRỊNH THỊ THẢO VÂN</t>
  </si>
  <si>
    <t>21010714</t>
  </si>
  <si>
    <t>12/01/2003</t>
  </si>
  <si>
    <t>TRẦN HỒNG VÂN</t>
  </si>
  <si>
    <t>21010713</t>
  </si>
  <si>
    <t>10/05/2003</t>
  </si>
  <si>
    <t>21010712</t>
  </si>
  <si>
    <t>03/09/2003</t>
  </si>
  <si>
    <t>BÙI THÙY VÂN</t>
  </si>
  <si>
    <t>21010711</t>
  </si>
  <si>
    <t>23/12/2003</t>
  </si>
  <si>
    <t>BÙI THANH VÂN</t>
  </si>
  <si>
    <t>21010710</t>
  </si>
  <si>
    <t>22/10/2003</t>
  </si>
  <si>
    <t>TRẦN THỊ UYÊN</t>
  </si>
  <si>
    <t>21010709</t>
  </si>
  <si>
    <t>03/11/2003</t>
  </si>
  <si>
    <t>21010708</t>
  </si>
  <si>
    <t>01/05/2002</t>
  </si>
  <si>
    <t>ĐẶNG THỊ TỐ UYÊN</t>
  </si>
  <si>
    <t>21010707</t>
  </si>
  <si>
    <t>07/12/2003</t>
  </si>
  <si>
    <t>DƯƠNG KHÁNH UYÊN</t>
  </si>
  <si>
    <t>21010706</t>
  </si>
  <si>
    <t>04/04/2003</t>
  </si>
  <si>
    <t>NGUYÊN THỊ TUYẾT</t>
  </si>
  <si>
    <t>21010705</t>
  </si>
  <si>
    <t>06/12/2003</t>
  </si>
  <si>
    <t>TRẦN HUYỀN TRÂN</t>
  </si>
  <si>
    <t>21010704</t>
  </si>
  <si>
    <t>13/04/2003</t>
  </si>
  <si>
    <t>21010703</t>
  </si>
  <si>
    <t>27/02/2003</t>
  </si>
  <si>
    <t>TRẦN THỊ KIỀU TRANG</t>
  </si>
  <si>
    <t>21010702</t>
  </si>
  <si>
    <t>PHÙNG THỊ THÙY TRANG</t>
  </si>
  <si>
    <t>21010701</t>
  </si>
  <si>
    <t>02/12/2003</t>
  </si>
  <si>
    <t>21010700</t>
  </si>
  <si>
    <t>PHAN THU TRANG</t>
  </si>
  <si>
    <t>21010699</t>
  </si>
  <si>
    <t>20/08/2003</t>
  </si>
  <si>
    <t>21010698</t>
  </si>
  <si>
    <t>21010697</t>
  </si>
  <si>
    <t>21010696</t>
  </si>
  <si>
    <t>10/08/2003</t>
  </si>
  <si>
    <t>21010695</t>
  </si>
  <si>
    <t>03/03/2003</t>
  </si>
  <si>
    <t>21010694</t>
  </si>
  <si>
    <t>23/09/2003</t>
  </si>
  <si>
    <t>21010693</t>
  </si>
  <si>
    <t>19/10/2003</t>
  </si>
  <si>
    <t>21010692</t>
  </si>
  <si>
    <t>23/04/2003</t>
  </si>
  <si>
    <t>21010691</t>
  </si>
  <si>
    <t>HOÀNG THU TRANG</t>
  </si>
  <si>
    <t>21010690</t>
  </si>
  <si>
    <t>HOÀNG KIỀU TRANG</t>
  </si>
  <si>
    <t>21010689</t>
  </si>
  <si>
    <t>21/09/2003</t>
  </si>
  <si>
    <t>HÀ HUYỀN TRANG</t>
  </si>
  <si>
    <t>21010688</t>
  </si>
  <si>
    <t>08/04/2003</t>
  </si>
  <si>
    <t>NGUYỄN THỊ PHƯƠNG TRÀ</t>
  </si>
  <si>
    <t>21010687</t>
  </si>
  <si>
    <t>HOÀNG HỒNG TRÀ</t>
  </si>
  <si>
    <t>21010686</t>
  </si>
  <si>
    <t>26/11/2003</t>
  </si>
  <si>
    <t>TRẦN ĐỨC TOÀN</t>
  </si>
  <si>
    <t>21010685</t>
  </si>
  <si>
    <t>09/05/2003</t>
  </si>
  <si>
    <t>HOÀNG THỊ THUỶ TIÊN</t>
  </si>
  <si>
    <t>21010684</t>
  </si>
  <si>
    <t>VŨ ANH THƯ</t>
  </si>
  <si>
    <t>21010683</t>
  </si>
  <si>
    <t>21010682</t>
  </si>
  <si>
    <t>30/07/2003</t>
  </si>
  <si>
    <t>PHẠM THỊ HIỀN THỤC</t>
  </si>
  <si>
    <t>21010681</t>
  </si>
  <si>
    <t>24/04/2003</t>
  </si>
  <si>
    <t>TRẦN THỊ THƠ</t>
  </si>
  <si>
    <t>21010680</t>
  </si>
  <si>
    <t>NGÔ THỊ THỊNH</t>
  </si>
  <si>
    <t>21010679</t>
  </si>
  <si>
    <t>08/08/2003</t>
  </si>
  <si>
    <t>TRẦN PHƯƠNG THẢO</t>
  </si>
  <si>
    <t>21010678</t>
  </si>
  <si>
    <t>18/08/2003</t>
  </si>
  <si>
    <t>PHẠM THỊ PHƯƠNG THẢO</t>
  </si>
  <si>
    <t>21010677</t>
  </si>
  <si>
    <t>15/03/2003</t>
  </si>
  <si>
    <t>PHẠM HƯƠNG THẢO</t>
  </si>
  <si>
    <t>21010676</t>
  </si>
  <si>
    <t>16/10/2003</t>
  </si>
  <si>
    <t>PHAN PHƯƠNG THẢO</t>
  </si>
  <si>
    <t>21010675</t>
  </si>
  <si>
    <t>07/01/2003</t>
  </si>
  <si>
    <t>21010674</t>
  </si>
  <si>
    <t>29/06/2003</t>
  </si>
  <si>
    <t>NGUYỄN THỊ HƯƠNG THẢO</t>
  </si>
  <si>
    <t>21010673</t>
  </si>
  <si>
    <t>29/12/2003</t>
  </si>
  <si>
    <t>21010672</t>
  </si>
  <si>
    <t>20/11/2003</t>
  </si>
  <si>
    <t>NGUYỄN HIỀN THẢO</t>
  </si>
  <si>
    <t>21010671</t>
  </si>
  <si>
    <t>07/06/2003</t>
  </si>
  <si>
    <t>NGÔ THỊ PHƯƠNG THẢO</t>
  </si>
  <si>
    <t>21010670</t>
  </si>
  <si>
    <t>02/10/2003</t>
  </si>
  <si>
    <t>HÁN THỊ THU THẢO</t>
  </si>
  <si>
    <t>21010669</t>
  </si>
  <si>
    <t>20/10/2003</t>
  </si>
  <si>
    <t>ĐẶNG PHƯƠNG THẢO</t>
  </si>
  <si>
    <t>21010668</t>
  </si>
  <si>
    <t>24/09/2002</t>
  </si>
  <si>
    <t>CHU PHƯƠNG THẢO</t>
  </si>
  <si>
    <t>21010667</t>
  </si>
  <si>
    <t>05/09/2003</t>
  </si>
  <si>
    <t>PHẠM THỊ THAO</t>
  </si>
  <si>
    <t>21010666</t>
  </si>
  <si>
    <t>14/11/2003</t>
  </si>
  <si>
    <t>TRẦN DIỆU TÂM</t>
  </si>
  <si>
    <t>21010665</t>
  </si>
  <si>
    <t>10/04/2003</t>
  </si>
  <si>
    <t>NGUYỄN THANH TÂM</t>
  </si>
  <si>
    <t>21010664</t>
  </si>
  <si>
    <t>12/07/2003</t>
  </si>
  <si>
    <t>NGUYỄN TIẾN TÀI</t>
  </si>
  <si>
    <t>21010663</t>
  </si>
  <si>
    <t>20/01/2003</t>
  </si>
  <si>
    <t>TRẦN THỊ THU QUỲNH</t>
  </si>
  <si>
    <t>21010662</t>
  </si>
  <si>
    <t>12/10/2003</t>
  </si>
  <si>
    <t>21010661</t>
  </si>
  <si>
    <t>27/01/2003</t>
  </si>
  <si>
    <t>LÊ THÚY QUỲNH</t>
  </si>
  <si>
    <t>21010660</t>
  </si>
  <si>
    <t>14/09/2003</t>
  </si>
  <si>
    <t>LÊ THỊ QUỲNH</t>
  </si>
  <si>
    <t>21010659</t>
  </si>
  <si>
    <t>17/03/2003</t>
  </si>
  <si>
    <t>21010658</t>
  </si>
  <si>
    <t>07/03/2003</t>
  </si>
  <si>
    <t>HOÀNG THỊ KIM PHƯỢNG</t>
  </si>
  <si>
    <t>21010657</t>
  </si>
  <si>
    <t>01/06/2003</t>
  </si>
  <si>
    <t>TRẦN THỊ LAN PHƯƠNG</t>
  </si>
  <si>
    <t>21010656</t>
  </si>
  <si>
    <t>08/07/2003</t>
  </si>
  <si>
    <t>TRẦN SONG PHƯƠNG</t>
  </si>
  <si>
    <t>21010655</t>
  </si>
  <si>
    <t>04/09/2003</t>
  </si>
  <si>
    <t>NGUYỄN THU PHƯƠNG</t>
  </si>
  <si>
    <t>21010654</t>
  </si>
  <si>
    <t>29/03/2003</t>
  </si>
  <si>
    <t>21010653</t>
  </si>
  <si>
    <t>06/01/2003</t>
  </si>
  <si>
    <t>21010652</t>
  </si>
  <si>
    <t>31/10/2003</t>
  </si>
  <si>
    <t>NGUYỄN HÀ PHƯƠNG</t>
  </si>
  <si>
    <t>21010651</t>
  </si>
  <si>
    <t>NGÔ LAN PHƯƠNG</t>
  </si>
  <si>
    <t>21010650</t>
  </si>
  <si>
    <t>23/08/2003</t>
  </si>
  <si>
    <t>LẠI MAI PHƯƠNG</t>
  </si>
  <si>
    <t>21010649</t>
  </si>
  <si>
    <t>22/02/2003</t>
  </si>
  <si>
    <t>HOÀNG MINH PHƯƠNG</t>
  </si>
  <si>
    <t>21010648</t>
  </si>
  <si>
    <t>18/12/2003</t>
  </si>
  <si>
    <t>ĐÀM THU PHƯƠNG</t>
  </si>
  <si>
    <t>21010647</t>
  </si>
  <si>
    <t>28/09/2003</t>
  </si>
  <si>
    <t>BÙI THỊ HÀ PHƯƠNG</t>
  </si>
  <si>
    <t>21010646</t>
  </si>
  <si>
    <t>29/09/2003</t>
  </si>
  <si>
    <t>NGUYỄN THIỆN PHÚC</t>
  </si>
  <si>
    <t>21010645</t>
  </si>
  <si>
    <t>19/12/2003</t>
  </si>
  <si>
    <t>VÕ TRỌNG PHÚ</t>
  </si>
  <si>
    <t>21010644</t>
  </si>
  <si>
    <t>01/02/2003</t>
  </si>
  <si>
    <t>NGUYỄN HOÀNG PHI</t>
  </si>
  <si>
    <t>21010643</t>
  </si>
  <si>
    <t>23/01/2003</t>
  </si>
  <si>
    <t>LÊ THỊ NGỌC OANH</t>
  </si>
  <si>
    <t>21010642</t>
  </si>
  <si>
    <t>01/10/2003</t>
  </si>
  <si>
    <t>ĐỖ KIM OANH</t>
  </si>
  <si>
    <t>21010641</t>
  </si>
  <si>
    <t>21010640</t>
  </si>
  <si>
    <t>18/02/2003</t>
  </si>
  <si>
    <t>LÊ HỒNG NHUNG</t>
  </si>
  <si>
    <t>21010639</t>
  </si>
  <si>
    <t>24/10/2003</t>
  </si>
  <si>
    <t>NGUYỄN XUÂN NHI</t>
  </si>
  <si>
    <t>21010638</t>
  </si>
  <si>
    <t>13/08/2003</t>
  </si>
  <si>
    <t>NGUYỄN NGỌC NHI</t>
  </si>
  <si>
    <t>21010637</t>
  </si>
  <si>
    <t>02/11/2003</t>
  </si>
  <si>
    <t>NGUYỄN HOÀNG UYỂN NHI</t>
  </si>
  <si>
    <t>21010636</t>
  </si>
  <si>
    <t>30/12/2003</t>
  </si>
  <si>
    <t>LÊ THỊ LINH NHI</t>
  </si>
  <si>
    <t>21010635</t>
  </si>
  <si>
    <t>27/11/2003</t>
  </si>
  <si>
    <t>DƯƠNG THỊ YẾN NHI</t>
  </si>
  <si>
    <t>21010634</t>
  </si>
  <si>
    <t>19/09/2003</t>
  </si>
  <si>
    <t>ĐẶNG THẢO NGUYÊN</t>
  </si>
  <si>
    <t>21010633</t>
  </si>
  <si>
    <t>20/09/2003</t>
  </si>
  <si>
    <t>21010632</t>
  </si>
  <si>
    <t>21010631</t>
  </si>
  <si>
    <t>01/04/2003</t>
  </si>
  <si>
    <t>LÊ THANH NGỌC</t>
  </si>
  <si>
    <t>21010630</t>
  </si>
  <si>
    <t>LÊ HỒNG NGỌC</t>
  </si>
  <si>
    <t>21010629</t>
  </si>
  <si>
    <t>18/01/2003</t>
  </si>
  <si>
    <t>TRẦN THỊ NGÂN</t>
  </si>
  <si>
    <t>21010628</t>
  </si>
  <si>
    <t>07/10/2003</t>
  </si>
  <si>
    <t>PHẠM THỊ NGÂN</t>
  </si>
  <si>
    <t>21010627</t>
  </si>
  <si>
    <t>09/09/2003</t>
  </si>
  <si>
    <t>21010626</t>
  </si>
  <si>
    <t>28/06/2003</t>
  </si>
  <si>
    <t>NGUYỄN THỊ HIẾU NGÂN</t>
  </si>
  <si>
    <t>21010625</t>
  </si>
  <si>
    <t>17/10/2003</t>
  </si>
  <si>
    <t>NGUYỄN NGỌC PHƯƠNG NGÂN</t>
  </si>
  <si>
    <t>21010624</t>
  </si>
  <si>
    <t>30/11/2003</t>
  </si>
  <si>
    <t>NGUYỄN HẠNH NGÂN</t>
  </si>
  <si>
    <t>21010623</t>
  </si>
  <si>
    <t>ĐỒNG MINH NGÂN</t>
  </si>
  <si>
    <t>21010622</t>
  </si>
  <si>
    <t>07/02/2003</t>
  </si>
  <si>
    <t>NGÔ THU NGÀ</t>
  </si>
  <si>
    <t>21010621</t>
  </si>
  <si>
    <t>27/04/2003</t>
  </si>
  <si>
    <t>HOÀNG PHƯƠNG NGA</t>
  </si>
  <si>
    <t>21010620</t>
  </si>
  <si>
    <t>HÀ THÚY NGA</t>
  </si>
  <si>
    <t>21010619</t>
  </si>
  <si>
    <t>TRƯƠNG THỊ HÀ MY</t>
  </si>
  <si>
    <t>21010618</t>
  </si>
  <si>
    <t>15/04/2003</t>
  </si>
  <si>
    <t>NGUYỄN KIM TRÀ MY</t>
  </si>
  <si>
    <t>21010617</t>
  </si>
  <si>
    <t>26/07/2003</t>
  </si>
  <si>
    <t>NGUYỄN HUYỀN MY</t>
  </si>
  <si>
    <t>21010616</t>
  </si>
  <si>
    <t>21010615</t>
  </si>
  <si>
    <t>13/11/2003</t>
  </si>
  <si>
    <t>ĐẶNG HUYỀN MY</t>
  </si>
  <si>
    <t>21010614</t>
  </si>
  <si>
    <t>10/11/2003</t>
  </si>
  <si>
    <t>AN NGỌC PHƯƠNG MINH</t>
  </si>
  <si>
    <t>21010613</t>
  </si>
  <si>
    <t>12/11/2003</t>
  </si>
  <si>
    <t>VŨ THỊ TRÀ MI</t>
  </si>
  <si>
    <t>21010612</t>
  </si>
  <si>
    <t>TRẦN YẾN MAI</t>
  </si>
  <si>
    <t>21010611</t>
  </si>
  <si>
    <t>05/07/2003</t>
  </si>
  <si>
    <t>TRẦN PHƯƠNG MAI</t>
  </si>
  <si>
    <t>21010610</t>
  </si>
  <si>
    <t>08/06/2003</t>
  </si>
  <si>
    <t>LÊ THỊ NGỌC MAI</t>
  </si>
  <si>
    <t>21010609</t>
  </si>
  <si>
    <t>05/08/2003</t>
  </si>
  <si>
    <t>AN NGỌC MAI</t>
  </si>
  <si>
    <t>21010608</t>
  </si>
  <si>
    <t>01/03/2003</t>
  </si>
  <si>
    <t>NGUYỄN THỊ HƯƠNG LÝ</t>
  </si>
  <si>
    <t>21010607</t>
  </si>
  <si>
    <t>NGUYỄN THỊ HÀ LY</t>
  </si>
  <si>
    <t>21010606</t>
  </si>
  <si>
    <t>NGUYỄN KHÁNH LY</t>
  </si>
  <si>
    <t>21010605</t>
  </si>
  <si>
    <t>LÊ THẢO LY</t>
  </si>
  <si>
    <t>21010604</t>
  </si>
  <si>
    <t>23/11/2003</t>
  </si>
  <si>
    <t>DƯƠNG KHÁNH LY</t>
  </si>
  <si>
    <t>21010603</t>
  </si>
  <si>
    <t>23/06/2003</t>
  </si>
  <si>
    <t>ĐỖ NHƯ LUẬT</t>
  </si>
  <si>
    <t>21010602</t>
  </si>
  <si>
    <t>NGUYỄN THỊ LỤA</t>
  </si>
  <si>
    <t>21010601</t>
  </si>
  <si>
    <t>03/12/2003</t>
  </si>
  <si>
    <t>ĐÀO ĐỨC LỘC</t>
  </si>
  <si>
    <t>21010600</t>
  </si>
  <si>
    <t>30/10/2003</t>
  </si>
  <si>
    <t>TRẦN THỊ KIM LOAN</t>
  </si>
  <si>
    <t>21010599</t>
  </si>
  <si>
    <t>24/08/2003</t>
  </si>
  <si>
    <t>HOÀNG PHƯƠNG LOAN</t>
  </si>
  <si>
    <t>21010598</t>
  </si>
  <si>
    <t>09/10/2003</t>
  </si>
  <si>
    <t>VŨ HUYỀN LINH</t>
  </si>
  <si>
    <t>21010597</t>
  </si>
  <si>
    <t>TRỊNH THỊ LINH LINH</t>
  </si>
  <si>
    <t>21010596</t>
  </si>
  <si>
    <t>04/11/2003</t>
  </si>
  <si>
    <t>TRẦN KHÁNH LINH</t>
  </si>
  <si>
    <t>21010595</t>
  </si>
  <si>
    <t>PHAN NGUYỄN THÙY LINH</t>
  </si>
  <si>
    <t>21010594</t>
  </si>
  <si>
    <t>21010593</t>
  </si>
  <si>
    <t>29/08/2003</t>
  </si>
  <si>
    <t>21010592</t>
  </si>
  <si>
    <t>17/04/2003</t>
  </si>
  <si>
    <t>NGUYỄN THỊ LINH</t>
  </si>
  <si>
    <t>21010591</t>
  </si>
  <si>
    <t>21010590</t>
  </si>
  <si>
    <t>01/12/2003</t>
  </si>
  <si>
    <t>NGUYỄN CẨM LINH</t>
  </si>
  <si>
    <t>21010589</t>
  </si>
  <si>
    <t>NGUYỄN HẠNH LINH</t>
  </si>
  <si>
    <t>21010588</t>
  </si>
  <si>
    <t>MAI THÙY LINH</t>
  </si>
  <si>
    <t>21010587</t>
  </si>
  <si>
    <t>15/10/2003</t>
  </si>
  <si>
    <t>LƯU HUYỀN LINH</t>
  </si>
  <si>
    <t>21010586</t>
  </si>
  <si>
    <t>LƯU HIỂU LINH</t>
  </si>
  <si>
    <t>21010585</t>
  </si>
  <si>
    <t>21/06/2003</t>
  </si>
  <si>
    <t>HOÀNG THỊ THÙY LINH</t>
  </si>
  <si>
    <t>21010584</t>
  </si>
  <si>
    <t>HOÀNG THỊ KHÁNH LINH</t>
  </si>
  <si>
    <t>21010583</t>
  </si>
  <si>
    <t>17/07/2003</t>
  </si>
  <si>
    <t>ĐỖ THÙY LINH</t>
  </si>
  <si>
    <t>21010582</t>
  </si>
  <si>
    <t>21/11/2003</t>
  </si>
  <si>
    <t>ĐỖ HUYỀN LINH</t>
  </si>
  <si>
    <t>21010581</t>
  </si>
  <si>
    <t>PHẠM THỊ LIÊN</t>
  </si>
  <si>
    <t>21010580</t>
  </si>
  <si>
    <t>11/01/2003</t>
  </si>
  <si>
    <t>TRẦN NHẬT KIÊN</t>
  </si>
  <si>
    <t>21010579</t>
  </si>
  <si>
    <t>PHẠM QUANG ĐỨC KHÁNH</t>
  </si>
  <si>
    <t>21010578</t>
  </si>
  <si>
    <t>19/01/2003</t>
  </si>
  <si>
    <t>NGUYỄN ĐỨC KHÁNH</t>
  </si>
  <si>
    <t>21010577</t>
  </si>
  <si>
    <t>25/05/2003</t>
  </si>
  <si>
    <t>ĐÀM THỊ KHÁNH</t>
  </si>
  <si>
    <t>21010576</t>
  </si>
  <si>
    <t>12/09/2003</t>
  </si>
  <si>
    <t>TRẦN GIA KHÁNH</t>
  </si>
  <si>
    <t>21010575</t>
  </si>
  <si>
    <t>MAI BẢO KHANH</t>
  </si>
  <si>
    <t>21010574</t>
  </si>
  <si>
    <t>NGUYỄN THU HƯỜNG</t>
  </si>
  <si>
    <t>21010573</t>
  </si>
  <si>
    <t>13/10/2003</t>
  </si>
  <si>
    <t>NGUYỄN THỊ HƯƠNG</t>
  </si>
  <si>
    <t>21010572</t>
  </si>
  <si>
    <t>11/08/2003</t>
  </si>
  <si>
    <t>NGUYỄN QUỲNH HƯƠNG</t>
  </si>
  <si>
    <t>21010571</t>
  </si>
  <si>
    <t>14/04/2003</t>
  </si>
  <si>
    <t>NGÔ THU HƯƠNG</t>
  </si>
  <si>
    <t>21010570</t>
  </si>
  <si>
    <t>09/03/2003</t>
  </si>
  <si>
    <t>LÊ THỊ THANH HƯƠNG</t>
  </si>
  <si>
    <t>21010569</t>
  </si>
  <si>
    <t>17/11/2003</t>
  </si>
  <si>
    <t>HOÀNG LAN HƯƠNG</t>
  </si>
  <si>
    <t>21010568</t>
  </si>
  <si>
    <t>21010567</t>
  </si>
  <si>
    <t>09/06/2003</t>
  </si>
  <si>
    <t>LÒ THỊ THU HUYỀN</t>
  </si>
  <si>
    <t>21010566</t>
  </si>
  <si>
    <t>08/01/2003</t>
  </si>
  <si>
    <t>LÊ KHÁNH HUYỀN</t>
  </si>
  <si>
    <t>21010565</t>
  </si>
  <si>
    <t>ĐỖ MINH HUYỀN</t>
  </si>
  <si>
    <t>21010564</t>
  </si>
  <si>
    <t>15/05/2003</t>
  </si>
  <si>
    <t>DƯƠNG TRANG HUYỀN</t>
  </si>
  <si>
    <t>21010563</t>
  </si>
  <si>
    <t>BÙI QUỐC HUY</t>
  </si>
  <si>
    <t>21010562</t>
  </si>
  <si>
    <t>06/03/2003</t>
  </si>
  <si>
    <t>NGUYỄN LINH HỒNG</t>
  </si>
  <si>
    <t>21010561</t>
  </si>
  <si>
    <t>LƯU LƯU HOÀNG</t>
  </si>
  <si>
    <t>21010560</t>
  </si>
  <si>
    <t>NGUYỄN THỊ THU HOÀI</t>
  </si>
  <si>
    <t>21010559</t>
  </si>
  <si>
    <t>21/05/2003</t>
  </si>
  <si>
    <t>TRẦN DIỆU HOA</t>
  </si>
  <si>
    <t>21010558</t>
  </si>
  <si>
    <t>24/07/2003</t>
  </si>
  <si>
    <t>ĐOÀN THÚY HOA</t>
  </si>
  <si>
    <t>21010557</t>
  </si>
  <si>
    <t>NGUYỄN THANH HIỀN</t>
  </si>
  <si>
    <t>21010556</t>
  </si>
  <si>
    <t>10/04/2002</t>
  </si>
  <si>
    <t>ĐÀO THỊ THÚY HIỀN</t>
  </si>
  <si>
    <t>21010555</t>
  </si>
  <si>
    <t>17/05/2003</t>
  </si>
  <si>
    <t>VŨ MINH HẰNG</t>
  </si>
  <si>
    <t>21010554</t>
  </si>
  <si>
    <t>04/01/2002</t>
  </si>
  <si>
    <t>PHẠM THỊ THÚY HẰNG</t>
  </si>
  <si>
    <t>21010553</t>
  </si>
  <si>
    <t>PHẠM THỊ MINH HẰNG</t>
  </si>
  <si>
    <t>21010552</t>
  </si>
  <si>
    <t>21010551</t>
  </si>
  <si>
    <t>06/07/2003</t>
  </si>
  <si>
    <t>21010550</t>
  </si>
  <si>
    <t>05/12/2003</t>
  </si>
  <si>
    <t>21010549</t>
  </si>
  <si>
    <t>04/03/2003</t>
  </si>
  <si>
    <t>ĐỒNG THỊ THÚY HẰNG</t>
  </si>
  <si>
    <t>21010548</t>
  </si>
  <si>
    <t>26/10/2003</t>
  </si>
  <si>
    <t>ĐINH THANH HẰNG</t>
  </si>
  <si>
    <t>21010547</t>
  </si>
  <si>
    <t>16/05/2003</t>
  </si>
  <si>
    <t>BÙI MINH HẰNG</t>
  </si>
  <si>
    <t>21010546</t>
  </si>
  <si>
    <t>LÊ MỸ HẠNH</t>
  </si>
  <si>
    <t>21010545</t>
  </si>
  <si>
    <t>09/08/2003</t>
  </si>
  <si>
    <t>HOÀNG THỊ HỒNG HẠNH</t>
  </si>
  <si>
    <t>21010544</t>
  </si>
  <si>
    <t>ĐINH MINH HẠNH</t>
  </si>
  <si>
    <t>21010543</t>
  </si>
  <si>
    <t>24/12/2003</t>
  </si>
  <si>
    <t>DƯƠNG THỊ HẠNH</t>
  </si>
  <si>
    <t>21010542</t>
  </si>
  <si>
    <t>30/04/2003</t>
  </si>
  <si>
    <t>CHU MINH HẠNH</t>
  </si>
  <si>
    <t>21010541</t>
  </si>
  <si>
    <t>BÙI HỒNG HẠNH</t>
  </si>
  <si>
    <t>21010540</t>
  </si>
  <si>
    <t>05/11/2003</t>
  </si>
  <si>
    <t>NGUYỄN HOÀNG HẢI</t>
  </si>
  <si>
    <t>21010539</t>
  </si>
  <si>
    <t>30/08/2003</t>
  </si>
  <si>
    <t>VŨ HẢI HÀ</t>
  </si>
  <si>
    <t>21010538</t>
  </si>
  <si>
    <t>20/04/2003</t>
  </si>
  <si>
    <t>TRẦN THỊ THU HÀ</t>
  </si>
  <si>
    <t>21010537</t>
  </si>
  <si>
    <t>25/09/2003</t>
  </si>
  <si>
    <t>PHÙNG NGUYỆT HÀ</t>
  </si>
  <si>
    <t>21010536</t>
  </si>
  <si>
    <t>06/08/2003</t>
  </si>
  <si>
    <t>NGUYỄN KHÁNH HÀ</t>
  </si>
  <si>
    <t>21010535</t>
  </si>
  <si>
    <t>NGUYỄN AN HẢI HÀ</t>
  </si>
  <si>
    <t>21010534</t>
  </si>
  <si>
    <t>18/11/2003</t>
  </si>
  <si>
    <t>BÙI VIỆT HÀ</t>
  </si>
  <si>
    <t>21010533</t>
  </si>
  <si>
    <t>NGUYỄN THU GIANG</t>
  </si>
  <si>
    <t>21010532</t>
  </si>
  <si>
    <t>21010531</t>
  </si>
  <si>
    <t>20/05/2003</t>
  </si>
  <si>
    <t>TRẦN MINH ĐỨC</t>
  </si>
  <si>
    <t>21010530</t>
  </si>
  <si>
    <t>07/07/2003</t>
  </si>
  <si>
    <t>BẠCH NGỌC ĐẠT</t>
  </si>
  <si>
    <t>21010529</t>
  </si>
  <si>
    <t>02/07/2002</t>
  </si>
  <si>
    <t>TRẦN THỊ ĐÀO</t>
  </si>
  <si>
    <t>21010528</t>
  </si>
  <si>
    <t>28/04/2003</t>
  </si>
  <si>
    <t>TRỊNH ÁNH DƯƠNG</t>
  </si>
  <si>
    <t>21010527</t>
  </si>
  <si>
    <t>28/05/2003</t>
  </si>
  <si>
    <t>21010526</t>
  </si>
  <si>
    <t>NGUYỄN THỊ DƯƠNG</t>
  </si>
  <si>
    <t>21010525</t>
  </si>
  <si>
    <t>18/06/2003</t>
  </si>
  <si>
    <t>NGUYỄN NHƯ DƯƠNG</t>
  </si>
  <si>
    <t>21010524</t>
  </si>
  <si>
    <t>01/07/2002</t>
  </si>
  <si>
    <t>AN THỊ HẢI DƯƠNG</t>
  </si>
  <si>
    <t>21010523</t>
  </si>
  <si>
    <t>ĐINH THỊ DUYÊN</t>
  </si>
  <si>
    <t>21010522</t>
  </si>
  <si>
    <t>NGUYỄN ANH DUY</t>
  </si>
  <si>
    <t>21010521</t>
  </si>
  <si>
    <t>16/06/2003</t>
  </si>
  <si>
    <t>LƯU KHÁNH DUY</t>
  </si>
  <si>
    <t>21010520</t>
  </si>
  <si>
    <t>27/12/2003</t>
  </si>
  <si>
    <t>LÊ ĐỨC DUY</t>
  </si>
  <si>
    <t>21010519</t>
  </si>
  <si>
    <t>31/08/2003</t>
  </si>
  <si>
    <t>ĐỖ TRẦN DUY</t>
  </si>
  <si>
    <t>21010518</t>
  </si>
  <si>
    <t>VŨ DUY DŨNG</t>
  </si>
  <si>
    <t>21010517</t>
  </si>
  <si>
    <t>NGUYỄN ANH DŨNG</t>
  </si>
  <si>
    <t>21010516</t>
  </si>
  <si>
    <t>22/09/2003</t>
  </si>
  <si>
    <t>ĐỖ TẤN DŨNG</t>
  </si>
  <si>
    <t>21010515</t>
  </si>
  <si>
    <t>NGUYỄN THÙY DUNG</t>
  </si>
  <si>
    <t>21010514</t>
  </si>
  <si>
    <t>31/05/2003</t>
  </si>
  <si>
    <t>NGUYỄN KIÊN CƯỜNG</t>
  </si>
  <si>
    <t>21010513</t>
  </si>
  <si>
    <t>HOÀNG ĐÌNH MINH CƯỜNG</t>
  </si>
  <si>
    <t>21010512</t>
  </si>
  <si>
    <t>06/04/2003</t>
  </si>
  <si>
    <t>NGUYỄN KHẮC CƯƠNG</t>
  </si>
  <si>
    <t>21010511</t>
  </si>
  <si>
    <t>08/10/2003</t>
  </si>
  <si>
    <t>HÀ THỊ CHÚC</t>
  </si>
  <si>
    <t>21010510</t>
  </si>
  <si>
    <t>TRẦN PHƯƠNG THẢO CHI</t>
  </si>
  <si>
    <t>21010509</t>
  </si>
  <si>
    <t>09/03/2001</t>
  </si>
  <si>
    <t>PHAN THỊ QUỲNH CHI</t>
  </si>
  <si>
    <t>21010508</t>
  </si>
  <si>
    <t>21/03/2003</t>
  </si>
  <si>
    <t>NGÔ THỊ KIM CHI</t>
  </si>
  <si>
    <t>21010507</t>
  </si>
  <si>
    <t>LÝ KIM CHI</t>
  </si>
  <si>
    <t>21010506</t>
  </si>
  <si>
    <t>LÊ THỊ LÊ CHI</t>
  </si>
  <si>
    <t>21010505</t>
  </si>
  <si>
    <t>22/11/2003</t>
  </si>
  <si>
    <t>LÊ KHÁNH CHI</t>
  </si>
  <si>
    <t>21010504</t>
  </si>
  <si>
    <t>ĐÀO MAI CHI</t>
  </si>
  <si>
    <t>21010503</t>
  </si>
  <si>
    <t>HOÀNG MINH CHÂU</t>
  </si>
  <si>
    <t>21010502</t>
  </si>
  <si>
    <t>TRẦN THANH CẢNH</t>
  </si>
  <si>
    <t>21010501</t>
  </si>
  <si>
    <t>ĐOÀN THỊ NGỌC BÍCH</t>
  </si>
  <si>
    <t>21010500</t>
  </si>
  <si>
    <t>PHẠM THỊ NGỌC ÁNH</t>
  </si>
  <si>
    <t>21010499</t>
  </si>
  <si>
    <t>22/04/2003</t>
  </si>
  <si>
    <t>NGUYỄN THỊ PHƯƠNG ÁNH</t>
  </si>
  <si>
    <t>21010498</t>
  </si>
  <si>
    <t>11/10/2003</t>
  </si>
  <si>
    <t>21010497</t>
  </si>
  <si>
    <t>21010496</t>
  </si>
  <si>
    <t>25/08/2003</t>
  </si>
  <si>
    <t>NGUYỄN THỊ MINH ÁNH</t>
  </si>
  <si>
    <t>21010495</t>
  </si>
  <si>
    <t>21010494</t>
  </si>
  <si>
    <t>03/02/2003</t>
  </si>
  <si>
    <t>21010493</t>
  </si>
  <si>
    <t>HÀ THỊ NGỌC ÁNH</t>
  </si>
  <si>
    <t>21010492</t>
  </si>
  <si>
    <t>BÙI THỊ NGỌC ÁNH</t>
  </si>
  <si>
    <t>21010491</t>
  </si>
  <si>
    <t>18/12/2000</t>
  </si>
  <si>
    <t>TRƯƠNG QUANG TUẤN ANH</t>
  </si>
  <si>
    <t>21010490</t>
  </si>
  <si>
    <t>TRẦN VIỆT ANH</t>
  </si>
  <si>
    <t>21010489</t>
  </si>
  <si>
    <t>06/10/2002</t>
  </si>
  <si>
    <t>TRẦN THỊ MAI ANH</t>
  </si>
  <si>
    <t>21010488</t>
  </si>
  <si>
    <t>13/12/2003</t>
  </si>
  <si>
    <t>TRẦN HUYỀN ANH</t>
  </si>
  <si>
    <t>21010487</t>
  </si>
  <si>
    <t>04/10/2003</t>
  </si>
  <si>
    <t>TRIỆU MAI ANH</t>
  </si>
  <si>
    <t>21010486</t>
  </si>
  <si>
    <t>01/08/2003</t>
  </si>
  <si>
    <t>PHÙNG THỊ MAI ANH</t>
  </si>
  <si>
    <t>21010485</t>
  </si>
  <si>
    <t>25/11/2003</t>
  </si>
  <si>
    <t>PHẠM TÚ ANH</t>
  </si>
  <si>
    <t>21010484</t>
  </si>
  <si>
    <t>26/09/2003</t>
  </si>
  <si>
    <t>PHẠM THỊ ANH</t>
  </si>
  <si>
    <t>21010483</t>
  </si>
  <si>
    <t>16/11/2003</t>
  </si>
  <si>
    <t>PHAN MINH ANH</t>
  </si>
  <si>
    <t>21010482</t>
  </si>
  <si>
    <t>27/05/2003</t>
  </si>
  <si>
    <t>NGUYỄN TRÂM ANH</t>
  </si>
  <si>
    <t>21010481</t>
  </si>
  <si>
    <t>26/01/2003</t>
  </si>
  <si>
    <t>21010480</t>
  </si>
  <si>
    <t>26/04/2003</t>
  </si>
  <si>
    <t>21010479</t>
  </si>
  <si>
    <t>21010478</t>
  </si>
  <si>
    <t>21010477</t>
  </si>
  <si>
    <t>29/11/2003</t>
  </si>
  <si>
    <t>21010476</t>
  </si>
  <si>
    <t>29/05/2003</t>
  </si>
  <si>
    <t>NGUYỄN MAI ANH</t>
  </si>
  <si>
    <t>21010475</t>
  </si>
  <si>
    <t>NGÔ NGỌC ANH</t>
  </si>
  <si>
    <t>21010474</t>
  </si>
  <si>
    <t>01/11/2003</t>
  </si>
  <si>
    <t>MAI VIỆT ANH</t>
  </si>
  <si>
    <t>21010473</t>
  </si>
  <si>
    <t>27/06/2003</t>
  </si>
  <si>
    <t>LÊ THẢO ANH</t>
  </si>
  <si>
    <t>21010472</t>
  </si>
  <si>
    <t>01/09/2003</t>
  </si>
  <si>
    <t>LÊ NGUYỄN NGUYÊN ANH</t>
  </si>
  <si>
    <t>21010471</t>
  </si>
  <si>
    <t>30/09/2003</t>
  </si>
  <si>
    <t>LÊ HOÀNG ANH</t>
  </si>
  <si>
    <t>21010470</t>
  </si>
  <si>
    <t>04/12/2003</t>
  </si>
  <si>
    <t>HOÀNG VÂN ANH</t>
  </si>
  <si>
    <t>21010469</t>
  </si>
  <si>
    <t>HOÀNG ĐÀO HIẾU ANH</t>
  </si>
  <si>
    <t>21010468</t>
  </si>
  <si>
    <t>ĐINH HỒNG ANH</t>
  </si>
  <si>
    <t>21010467</t>
  </si>
  <si>
    <t>30/05/2003</t>
  </si>
  <si>
    <t>ĐÀO MINH ANH</t>
  </si>
  <si>
    <t>21010466</t>
  </si>
  <si>
    <t>ĐÁI THỊ ANH</t>
  </si>
  <si>
    <t>21010465</t>
  </si>
  <si>
    <t>ĐỖ THỊ MAI ANH</t>
  </si>
  <si>
    <t>21010464</t>
  </si>
  <si>
    <t>17/06/2003</t>
  </si>
  <si>
    <t>PHẠM HỒ HÀ AN</t>
  </si>
  <si>
    <t>21010463</t>
  </si>
  <si>
    <t>DƯƠNG HOÀI AN</t>
  </si>
  <si>
    <t>21010462</t>
  </si>
  <si>
    <t>Họ tên</t>
  </si>
  <si>
    <t>MSSV</t>
  </si>
  <si>
    <t>Học phí phải nộp</t>
  </si>
  <si>
    <t>Học phí đã nộp</t>
  </si>
  <si>
    <t>Học phí còn phải nộp</t>
  </si>
  <si>
    <t>DANH SÁCH THU HỌC PHÍ KHÓA QH2021 HK I NĂM HỌC 2021-2022</t>
  </si>
  <si>
    <t>Ghi chú</t>
  </si>
  <si>
    <t>Miễn giảm 70%</t>
  </si>
  <si>
    <t>Miễn Học phí</t>
  </si>
  <si>
    <t>Đã miễn voucher 500.000đ</t>
  </si>
  <si>
    <t>Đã miễn voucher 1.000.000đ</t>
  </si>
  <si>
    <t>Đã miễn vouchet học phí 500.000đ</t>
  </si>
  <si>
    <t>Đã miễn vouchet học phí 500.000đ, miễn giảm HP 50%</t>
  </si>
  <si>
    <t>Đã miễn voucher học phí 500.000đ</t>
  </si>
  <si>
    <t>Đã miễn voucher học phí 500.000</t>
  </si>
  <si>
    <t>Đã miễn voucher học phí 1.000.000</t>
  </si>
  <si>
    <t>Đã miễn vouchet học phí 500.000</t>
  </si>
  <si>
    <t>Đã miễn giảm học phí 70%</t>
  </si>
  <si>
    <t>Đã miễn giảm voucher 500.000</t>
  </si>
  <si>
    <t>Miễn giảm học phí 100%</t>
  </si>
  <si>
    <t>Đã miễn giảm voucher 1.000.000</t>
  </si>
  <si>
    <t>Đxa miễn giảm voucher học phí 500.000</t>
  </si>
  <si>
    <t>Đã miễn giảm voucher học phí 1.000.000</t>
  </si>
  <si>
    <t>Đã miễn giảm học phí 70%, voucher học phí 3.000.000</t>
  </si>
  <si>
    <t>Đã miễn giảm voucher học phí 500.000</t>
  </si>
  <si>
    <t>Đã miễn giảm học phí 50%</t>
  </si>
  <si>
    <t xml:space="preserve"> Đã miễn giảm voucherhọc phí 500.000</t>
  </si>
  <si>
    <t>Đã miễn giảm học phí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</si>
</sst>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₫_-;\-* #,##0\ _₫_-;_-* &quot;-&quot;??\ _₫_-;_-@_-"/>
    <numFmt numFmtId="165" formatCode="[$-1010000]d/m/yyyy;@"/>
  </numFmts>
  <fonts count="16" x14ac:knownFonts="1">
    <font>
      <sz val="10"/>
      <color theme="1"/>
      <name val=".Vn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color theme="1"/>
      <name val=".Vn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7" fillId="0" borderId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11" fillId="0" borderId="0"/>
    <xf numFmtId="0" fontId="12" fillId="0" borderId="0" applyNumberFormat="0" applyFont="0" applyFill="0" applyBorder="0" applyAlignment="0" applyProtection="0"/>
  </cellStyleXfs>
  <cellXfs count="1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3" fontId="1" fillId="0" borderId="0" xfId="0" applyNumberFormat="1" applyFont="1"/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5" fillId="0" borderId="1" xfId="0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14" fontId="1" fillId="0" borderId="0" xfId="1" applyNumberFormat="1" applyFont="1" applyAlignment="1">
      <alignment horizontal="left" vertical="center"/>
    </xf>
    <xf numFmtId="14" fontId="1" fillId="0" borderId="0" xfId="1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/>
    </xf>
    <xf numFmtId="14" fontId="1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/>
    <xf numFmtId="0" fontId="1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4" fillId="0" borderId="0" xfId="1" applyNumberFormat="1" applyFont="1"/>
    <xf numFmtId="0" fontId="4" fillId="0" borderId="0" xfId="1" applyFo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1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14" fontId="5" fillId="0" borderId="1" xfId="2" applyNumberFormat="1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/>
    </xf>
    <xf numFmtId="14" fontId="4" fillId="0" borderId="0" xfId="1" applyNumberFormat="1" applyFont="1" applyAlignment="1">
      <alignment horizontal="left" vertical="center"/>
    </xf>
    <xf numFmtId="14" fontId="4" fillId="0" borderId="1" xfId="2" applyNumberFormat="1" applyFont="1" applyBorder="1" applyAlignment="1">
      <alignment horizontal="left" vertical="center" wrapText="1"/>
    </xf>
    <xf numFmtId="14" fontId="5" fillId="0" borderId="1" xfId="2" applyNumberFormat="1" applyFont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/>
    </xf>
    <xf numFmtId="14" fontId="5" fillId="0" borderId="1" xfId="2" applyNumberFormat="1" applyFont="1" applyBorder="1" applyAlignment="1">
      <alignment horizontal="left" vertical="center"/>
    </xf>
    <xf numFmtId="14" fontId="1" fillId="0" borderId="0" xfId="0" applyNumberFormat="1" applyFont="1"/>
    <xf numFmtId="14" fontId="4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5" fillId="0" borderId="1" xfId="6" applyNumberFormat="1" applyFont="1" applyBorder="1" applyAlignment="1">
      <alignment vertical="center" wrapText="1"/>
    </xf>
    <xf numFmtId="164" fontId="4" fillId="0" borderId="1" xfId="6" applyNumberFormat="1" applyFont="1" applyBorder="1" applyAlignment="1">
      <alignment vertical="center" wrapText="1"/>
    </xf>
    <xf numFmtId="164" fontId="5" fillId="0" borderId="1" xfId="5" applyNumberFormat="1" applyFont="1" applyBorder="1" applyAlignment="1">
      <alignment horizontal="center" vertical="center" wrapText="1"/>
    </xf>
    <xf numFmtId="164" fontId="4" fillId="0" borderId="1" xfId="5" applyNumberFormat="1" applyFont="1" applyBorder="1" applyAlignment="1">
      <alignment horizontal="center" vertical="center" wrapText="1"/>
    </xf>
    <xf numFmtId="164" fontId="5" fillId="0" borderId="1" xfId="4" applyNumberFormat="1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center" vertical="center" wrapText="1"/>
    </xf>
    <xf numFmtId="164" fontId="4" fillId="2" borderId="1" xfId="4" applyNumberFormat="1" applyFont="1" applyFill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164" fontId="5" fillId="0" borderId="1" xfId="3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vertical="center" wrapText="1"/>
    </xf>
    <xf numFmtId="164" fontId="5" fillId="0" borderId="1" xfId="3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5" fillId="0" borderId="1" xfId="6" applyNumberFormat="1" applyFont="1" applyBorder="1" applyAlignment="1">
      <alignment horizontal="center" vertical="center" wrapText="1"/>
    </xf>
    <xf numFmtId="0" fontId="4" fillId="0" borderId="0" xfId="7" applyFont="1" applyAlignment="1">
      <alignment horizontal="center"/>
    </xf>
    <xf numFmtId="3" fontId="4" fillId="0" borderId="0" xfId="7" applyNumberFormat="1" applyFont="1" applyAlignment="1">
      <alignment horizontal="center"/>
    </xf>
    <xf numFmtId="0" fontId="13" fillId="0" borderId="0" xfId="7" applyFont="1"/>
    <xf numFmtId="0" fontId="4" fillId="0" borderId="0" xfId="7" applyFont="1"/>
    <xf numFmtId="0" fontId="13" fillId="0" borderId="0" xfId="7" applyFont="1" applyAlignment="1">
      <alignment horizontal="center" vertical="center" wrapText="1"/>
    </xf>
    <xf numFmtId="3" fontId="13" fillId="0" borderId="0" xfId="7" applyNumberFormat="1" applyFont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3" fontId="14" fillId="0" borderId="1" xfId="7" applyNumberFormat="1" applyFont="1" applyBorder="1" applyAlignment="1">
      <alignment horizontal="center" vertical="center" wrapText="1"/>
    </xf>
    <xf numFmtId="0" fontId="15" fillId="0" borderId="1" xfId="7" applyFont="1" applyBorder="1" applyAlignment="1">
      <alignment horizontal="center" vertical="center" wrapText="1"/>
    </xf>
    <xf numFmtId="49" fontId="15" fillId="0" borderId="1" xfId="7" applyNumberFormat="1" applyFont="1" applyBorder="1" applyAlignment="1">
      <alignment horizontal="left" vertical="center" wrapText="1"/>
    </xf>
    <xf numFmtId="0" fontId="15" fillId="0" borderId="1" xfId="7" applyFont="1" applyBorder="1" applyAlignment="1">
      <alignment horizontal="left" vertical="center" wrapText="1"/>
    </xf>
    <xf numFmtId="3" fontId="15" fillId="0" borderId="1" xfId="7" applyNumberFormat="1" applyFont="1" applyBorder="1" applyAlignment="1">
      <alignment horizontal="center" vertical="center" wrapText="1"/>
    </xf>
    <xf numFmtId="0" fontId="15" fillId="0" borderId="1" xfId="7" applyFont="1" applyBorder="1" applyAlignment="1">
      <alignment horizontal="center" vertical="top" wrapText="1"/>
    </xf>
    <xf numFmtId="49" fontId="15" fillId="0" borderId="1" xfId="7" applyNumberFormat="1" applyFont="1" applyBorder="1" applyAlignment="1">
      <alignment horizontal="left" vertical="top" wrapText="1"/>
    </xf>
    <xf numFmtId="0" fontId="15" fillId="0" borderId="1" xfId="7" applyFont="1" applyBorder="1" applyAlignment="1">
      <alignment horizontal="left" vertical="top" wrapText="1"/>
    </xf>
    <xf numFmtId="3" fontId="13" fillId="0" borderId="0" xfId="7" applyNumberFormat="1" applyFont="1" applyAlignment="1">
      <alignment horizontal="center"/>
    </xf>
    <xf numFmtId="0" fontId="13" fillId="0" borderId="1" xfId="7" applyFont="1" applyBorder="1"/>
    <xf numFmtId="0" fontId="4" fillId="0" borderId="1" xfId="7" applyFont="1" applyBorder="1"/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164" fontId="5" fillId="0" borderId="1" xfId="4" applyNumberFormat="1" applyFont="1" applyBorder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7" applyFont="1" applyAlignment="1">
      <alignment horizontal="center"/>
    </xf>
    <xf numFmtId="0" fontId="9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6" xfId="2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</cellXfs>
  <cellStyles count="9">
    <cellStyle name="Comma 2" xfId="3"/>
    <cellStyle name="Comma 2 2" xfId="4"/>
    <cellStyle name="Comma 2 3" xfId="5"/>
    <cellStyle name="Comma 2 4" xfId="6"/>
    <cellStyle name="Normal" xfId="0" builtinId="0"/>
    <cellStyle name="Normal 2" xfId="1"/>
    <cellStyle name="Normal 2 2" xfId="2"/>
    <cellStyle name="Normal 2 3" xfId="8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workbookViewId="0">
      <selection activeCell="C21" sqref="C21"/>
    </sheetView>
  </sheetViews>
  <sheetFormatPr defaultRowHeight="11.25" x14ac:dyDescent="0.2"/>
  <cols>
    <col min="1" max="1" width="3.7109375" style="103" customWidth="1"/>
    <col min="2" max="2" width="8.140625" style="103" customWidth="1"/>
    <col min="3" max="3" width="30" style="103" customWidth="1"/>
    <col min="4" max="4" width="11.5703125" style="103" customWidth="1"/>
    <col min="5" max="5" width="13" style="116" customWidth="1"/>
    <col min="6" max="6" width="14.28515625" style="116" customWidth="1"/>
    <col min="7" max="7" width="13.28515625" style="116" customWidth="1"/>
    <col min="8" max="8" width="12" style="103" customWidth="1"/>
    <col min="9" max="16384" width="9.140625" style="103"/>
  </cols>
  <sheetData>
    <row r="1" spans="1:8" ht="12.75" x14ac:dyDescent="0.2">
      <c r="A1" s="137" t="s">
        <v>1114</v>
      </c>
      <c r="B1" s="137"/>
      <c r="C1" s="137"/>
      <c r="D1" s="101"/>
      <c r="E1" s="102"/>
      <c r="F1" s="102"/>
      <c r="G1" s="102"/>
    </row>
    <row r="2" spans="1:8" ht="12.75" x14ac:dyDescent="0.2">
      <c r="A2" s="138" t="s">
        <v>1112</v>
      </c>
      <c r="B2" s="138"/>
      <c r="C2" s="138"/>
      <c r="D2" s="101"/>
      <c r="E2" s="102"/>
      <c r="F2" s="102"/>
      <c r="G2" s="102"/>
    </row>
    <row r="3" spans="1:8" x14ac:dyDescent="0.2">
      <c r="A3" s="101"/>
      <c r="B3" s="101"/>
      <c r="C3" s="104"/>
      <c r="D3" s="101"/>
      <c r="E3" s="102"/>
      <c r="F3" s="102"/>
      <c r="G3" s="102"/>
    </row>
    <row r="4" spans="1:8" ht="24.75" customHeight="1" x14ac:dyDescent="0.2">
      <c r="A4" s="139" t="s">
        <v>1923</v>
      </c>
      <c r="B4" s="139"/>
      <c r="C4" s="139"/>
      <c r="D4" s="139"/>
      <c r="E4" s="139"/>
      <c r="F4" s="139"/>
      <c r="G4" s="139"/>
      <c r="H4" s="139"/>
    </row>
    <row r="5" spans="1:8" x14ac:dyDescent="0.2">
      <c r="A5" s="105"/>
      <c r="B5" s="105"/>
      <c r="C5" s="105"/>
      <c r="D5" s="105"/>
      <c r="E5" s="106"/>
      <c r="F5" s="106"/>
      <c r="G5" s="106"/>
    </row>
    <row r="6" spans="1:8" ht="27" customHeight="1" x14ac:dyDescent="0.2">
      <c r="A6" s="107" t="s">
        <v>962</v>
      </c>
      <c r="B6" s="107" t="s">
        <v>1919</v>
      </c>
      <c r="C6" s="107" t="s">
        <v>1918</v>
      </c>
      <c r="D6" s="107" t="s">
        <v>1122</v>
      </c>
      <c r="E6" s="108" t="s">
        <v>1920</v>
      </c>
      <c r="F6" s="108" t="s">
        <v>1921</v>
      </c>
      <c r="G6" s="108" t="s">
        <v>1922</v>
      </c>
      <c r="H6" s="108" t="s">
        <v>1924</v>
      </c>
    </row>
    <row r="7" spans="1:8" x14ac:dyDescent="0.2">
      <c r="A7" s="109">
        <v>1</v>
      </c>
      <c r="B7" s="110" t="s">
        <v>1917</v>
      </c>
      <c r="C7" s="111" t="s">
        <v>1916</v>
      </c>
      <c r="D7" s="111" t="s">
        <v>1906</v>
      </c>
      <c r="E7" s="112">
        <f>15*346300</f>
        <v>5194500</v>
      </c>
      <c r="F7" s="112">
        <v>3000000</v>
      </c>
      <c r="G7" s="112">
        <f>E7-F7</f>
        <v>2194500</v>
      </c>
      <c r="H7" s="117"/>
    </row>
    <row r="8" spans="1:8" x14ac:dyDescent="0.2">
      <c r="A8" s="109">
        <v>2</v>
      </c>
      <c r="B8" s="110" t="s">
        <v>1915</v>
      </c>
      <c r="C8" s="111" t="s">
        <v>1914</v>
      </c>
      <c r="D8" s="111" t="s">
        <v>1913</v>
      </c>
      <c r="E8" s="112">
        <f t="shared" ref="E8:E71" si="0">15*346300</f>
        <v>5194500</v>
      </c>
      <c r="F8" s="112">
        <v>3000000</v>
      </c>
      <c r="G8" s="112">
        <f t="shared" ref="G8:G71" si="1">E8-F8</f>
        <v>2194500</v>
      </c>
      <c r="H8" s="117"/>
    </row>
    <row r="9" spans="1:8" x14ac:dyDescent="0.2">
      <c r="A9" s="109">
        <v>3</v>
      </c>
      <c r="B9" s="110" t="s">
        <v>1912</v>
      </c>
      <c r="C9" s="111" t="s">
        <v>1911</v>
      </c>
      <c r="D9" s="111" t="s">
        <v>1272</v>
      </c>
      <c r="E9" s="112">
        <f t="shared" si="0"/>
        <v>5194500</v>
      </c>
      <c r="F9" s="112">
        <v>3000000</v>
      </c>
      <c r="G9" s="112">
        <f t="shared" si="1"/>
        <v>2194500</v>
      </c>
      <c r="H9" s="117"/>
    </row>
    <row r="10" spans="1:8" x14ac:dyDescent="0.2">
      <c r="A10" s="109">
        <v>4</v>
      </c>
      <c r="B10" s="110" t="s">
        <v>1910</v>
      </c>
      <c r="C10" s="111" t="s">
        <v>1909</v>
      </c>
      <c r="D10" s="111" t="s">
        <v>1295</v>
      </c>
      <c r="E10" s="112">
        <f t="shared" si="0"/>
        <v>5194500</v>
      </c>
      <c r="F10" s="112">
        <v>3000000</v>
      </c>
      <c r="G10" s="112">
        <f t="shared" si="1"/>
        <v>2194500</v>
      </c>
      <c r="H10" s="117"/>
    </row>
    <row r="11" spans="1:8" x14ac:dyDescent="0.2">
      <c r="A11" s="109">
        <v>5</v>
      </c>
      <c r="B11" s="110" t="s">
        <v>1908</v>
      </c>
      <c r="C11" s="111" t="s">
        <v>1907</v>
      </c>
      <c r="D11" s="111" t="s">
        <v>1906</v>
      </c>
      <c r="E11" s="112">
        <f t="shared" si="0"/>
        <v>5194500</v>
      </c>
      <c r="F11" s="112">
        <v>3000000</v>
      </c>
      <c r="G11" s="112">
        <f t="shared" si="1"/>
        <v>2194500</v>
      </c>
      <c r="H11" s="117"/>
    </row>
    <row r="12" spans="1:8" x14ac:dyDescent="0.2">
      <c r="A12" s="109">
        <v>6</v>
      </c>
      <c r="B12" s="110" t="s">
        <v>1905</v>
      </c>
      <c r="C12" s="111" t="s">
        <v>1904</v>
      </c>
      <c r="D12" s="111" t="s">
        <v>1832</v>
      </c>
      <c r="E12" s="112">
        <f t="shared" si="0"/>
        <v>5194500</v>
      </c>
      <c r="F12" s="112">
        <v>3000000</v>
      </c>
      <c r="G12" s="112">
        <f t="shared" si="1"/>
        <v>2194500</v>
      </c>
      <c r="H12" s="117"/>
    </row>
    <row r="13" spans="1:8" x14ac:dyDescent="0.2">
      <c r="A13" s="109">
        <v>7</v>
      </c>
      <c r="B13" s="110" t="s">
        <v>1903</v>
      </c>
      <c r="C13" s="111" t="s">
        <v>1902</v>
      </c>
      <c r="D13" s="111" t="s">
        <v>1529</v>
      </c>
      <c r="E13" s="112">
        <f t="shared" si="0"/>
        <v>5194500</v>
      </c>
      <c r="F13" s="112">
        <v>3000000</v>
      </c>
      <c r="G13" s="112">
        <f t="shared" si="1"/>
        <v>2194500</v>
      </c>
      <c r="H13" s="117"/>
    </row>
    <row r="14" spans="1:8" x14ac:dyDescent="0.2">
      <c r="A14" s="109">
        <v>8</v>
      </c>
      <c r="B14" s="110" t="s">
        <v>1901</v>
      </c>
      <c r="C14" s="111" t="s">
        <v>1900</v>
      </c>
      <c r="D14" s="111" t="s">
        <v>1899</v>
      </c>
      <c r="E14" s="112">
        <f t="shared" si="0"/>
        <v>5194500</v>
      </c>
      <c r="F14" s="112">
        <v>3000000</v>
      </c>
      <c r="G14" s="112">
        <f t="shared" si="1"/>
        <v>2194500</v>
      </c>
      <c r="H14" s="117"/>
    </row>
    <row r="15" spans="1:8" x14ac:dyDescent="0.2">
      <c r="A15" s="109">
        <v>9</v>
      </c>
      <c r="B15" s="110" t="s">
        <v>1898</v>
      </c>
      <c r="C15" s="111" t="s">
        <v>1897</v>
      </c>
      <c r="D15" s="111" t="s">
        <v>1896</v>
      </c>
      <c r="E15" s="112">
        <f t="shared" si="0"/>
        <v>5194500</v>
      </c>
      <c r="F15" s="112">
        <v>3000000</v>
      </c>
      <c r="G15" s="112">
        <f t="shared" si="1"/>
        <v>2194500</v>
      </c>
      <c r="H15" s="117"/>
    </row>
    <row r="16" spans="1:8" x14ac:dyDescent="0.2">
      <c r="A16" s="109">
        <v>10</v>
      </c>
      <c r="B16" s="110" t="s">
        <v>1895</v>
      </c>
      <c r="C16" s="111" t="s">
        <v>1894</v>
      </c>
      <c r="D16" s="111" t="s">
        <v>1893</v>
      </c>
      <c r="E16" s="112">
        <f t="shared" si="0"/>
        <v>5194500</v>
      </c>
      <c r="F16" s="112">
        <v>3000000</v>
      </c>
      <c r="G16" s="112">
        <f t="shared" si="1"/>
        <v>2194500</v>
      </c>
      <c r="H16" s="117"/>
    </row>
    <row r="17" spans="1:8" x14ac:dyDescent="0.2">
      <c r="A17" s="109">
        <v>11</v>
      </c>
      <c r="B17" s="110" t="s">
        <v>1892</v>
      </c>
      <c r="C17" s="111" t="s">
        <v>1891</v>
      </c>
      <c r="D17" s="111" t="s">
        <v>1890</v>
      </c>
      <c r="E17" s="112">
        <f t="shared" si="0"/>
        <v>5194500</v>
      </c>
      <c r="F17" s="112">
        <v>3000000</v>
      </c>
      <c r="G17" s="112">
        <f t="shared" si="1"/>
        <v>2194500</v>
      </c>
      <c r="H17" s="117"/>
    </row>
    <row r="18" spans="1:8" x14ac:dyDescent="0.2">
      <c r="A18" s="109">
        <v>12</v>
      </c>
      <c r="B18" s="110" t="s">
        <v>1889</v>
      </c>
      <c r="C18" s="111" t="s">
        <v>1888</v>
      </c>
      <c r="D18" s="111" t="s">
        <v>1887</v>
      </c>
      <c r="E18" s="112">
        <f t="shared" si="0"/>
        <v>5194500</v>
      </c>
      <c r="F18" s="112">
        <v>3000000</v>
      </c>
      <c r="G18" s="112">
        <f t="shared" si="1"/>
        <v>2194500</v>
      </c>
      <c r="H18" s="117"/>
    </row>
    <row r="19" spans="1:8" x14ac:dyDescent="0.2">
      <c r="A19" s="109">
        <v>13</v>
      </c>
      <c r="B19" s="110" t="s">
        <v>1886</v>
      </c>
      <c r="C19" s="111" t="s">
        <v>1885</v>
      </c>
      <c r="D19" s="111" t="s">
        <v>1269</v>
      </c>
      <c r="E19" s="112">
        <f t="shared" si="0"/>
        <v>5194500</v>
      </c>
      <c r="F19" s="112">
        <v>3000000</v>
      </c>
      <c r="G19" s="112">
        <f t="shared" si="1"/>
        <v>2194500</v>
      </c>
      <c r="H19" s="117"/>
    </row>
    <row r="20" spans="1:8" x14ac:dyDescent="0.2">
      <c r="A20" s="109">
        <v>14</v>
      </c>
      <c r="B20" s="110" t="s">
        <v>1884</v>
      </c>
      <c r="C20" s="111" t="s">
        <v>1883</v>
      </c>
      <c r="D20" s="111" t="s">
        <v>1882</v>
      </c>
      <c r="E20" s="112">
        <f t="shared" si="0"/>
        <v>5194500</v>
      </c>
      <c r="F20" s="112">
        <v>3000000</v>
      </c>
      <c r="G20" s="112">
        <f t="shared" si="1"/>
        <v>2194500</v>
      </c>
      <c r="H20" s="117"/>
    </row>
    <row r="21" spans="1:8" x14ac:dyDescent="0.2">
      <c r="A21" s="109">
        <v>15</v>
      </c>
      <c r="B21" s="110" t="s">
        <v>1881</v>
      </c>
      <c r="C21" s="111" t="s">
        <v>169</v>
      </c>
      <c r="D21" s="111" t="s">
        <v>1880</v>
      </c>
      <c r="E21" s="112">
        <f t="shared" si="0"/>
        <v>5194500</v>
      </c>
      <c r="F21" s="112">
        <v>3000000</v>
      </c>
      <c r="G21" s="112">
        <f t="shared" si="1"/>
        <v>2194500</v>
      </c>
      <c r="H21" s="117"/>
    </row>
    <row r="22" spans="1:8" x14ac:dyDescent="0.2">
      <c r="A22" s="109">
        <v>16</v>
      </c>
      <c r="B22" s="110" t="s">
        <v>1879</v>
      </c>
      <c r="C22" s="111" t="s">
        <v>169</v>
      </c>
      <c r="D22" s="111" t="s">
        <v>1529</v>
      </c>
      <c r="E22" s="112">
        <f t="shared" si="0"/>
        <v>5194500</v>
      </c>
      <c r="F22" s="112">
        <v>3000000</v>
      </c>
      <c r="G22" s="112">
        <f t="shared" si="1"/>
        <v>2194500</v>
      </c>
      <c r="H22" s="117"/>
    </row>
    <row r="23" spans="1:8" x14ac:dyDescent="0.2">
      <c r="A23" s="109">
        <v>17</v>
      </c>
      <c r="B23" s="110" t="s">
        <v>1878</v>
      </c>
      <c r="C23" s="111" t="s">
        <v>407</v>
      </c>
      <c r="D23" s="111" t="s">
        <v>1320</v>
      </c>
      <c r="E23" s="112">
        <f t="shared" si="0"/>
        <v>5194500</v>
      </c>
      <c r="F23" s="112">
        <v>3000000</v>
      </c>
      <c r="G23" s="112">
        <f t="shared" si="1"/>
        <v>2194500</v>
      </c>
      <c r="H23" s="117"/>
    </row>
    <row r="24" spans="1:8" x14ac:dyDescent="0.2">
      <c r="A24" s="109">
        <v>18</v>
      </c>
      <c r="B24" s="110" t="s">
        <v>1877</v>
      </c>
      <c r="C24" s="111" t="s">
        <v>407</v>
      </c>
      <c r="D24" s="111" t="s">
        <v>1876</v>
      </c>
      <c r="E24" s="112">
        <f t="shared" si="0"/>
        <v>5194500</v>
      </c>
      <c r="F24" s="112">
        <v>3000000</v>
      </c>
      <c r="G24" s="112">
        <f t="shared" si="1"/>
        <v>2194500</v>
      </c>
      <c r="H24" s="117"/>
    </row>
    <row r="25" spans="1:8" x14ac:dyDescent="0.2">
      <c r="A25" s="109">
        <v>19</v>
      </c>
      <c r="B25" s="110" t="s">
        <v>1875</v>
      </c>
      <c r="C25" s="111" t="s">
        <v>410</v>
      </c>
      <c r="D25" s="111" t="s">
        <v>1874</v>
      </c>
      <c r="E25" s="112">
        <f t="shared" si="0"/>
        <v>5194500</v>
      </c>
      <c r="F25" s="112">
        <v>3000000</v>
      </c>
      <c r="G25" s="112">
        <f t="shared" si="1"/>
        <v>2194500</v>
      </c>
      <c r="H25" s="117"/>
    </row>
    <row r="26" spans="1:8" x14ac:dyDescent="0.2">
      <c r="A26" s="109">
        <v>20</v>
      </c>
      <c r="B26" s="110" t="s">
        <v>1873</v>
      </c>
      <c r="C26" s="111" t="s">
        <v>1872</v>
      </c>
      <c r="D26" s="111" t="s">
        <v>1871</v>
      </c>
      <c r="E26" s="112">
        <f t="shared" si="0"/>
        <v>5194500</v>
      </c>
      <c r="F26" s="112">
        <v>3000000</v>
      </c>
      <c r="G26" s="112">
        <f t="shared" si="1"/>
        <v>2194500</v>
      </c>
      <c r="H26" s="117"/>
    </row>
    <row r="27" spans="1:8" x14ac:dyDescent="0.2">
      <c r="A27" s="109">
        <v>21</v>
      </c>
      <c r="B27" s="110" t="s">
        <v>1870</v>
      </c>
      <c r="C27" s="111" t="s">
        <v>1869</v>
      </c>
      <c r="D27" s="111" t="s">
        <v>1868</v>
      </c>
      <c r="E27" s="112">
        <f t="shared" si="0"/>
        <v>5194500</v>
      </c>
      <c r="F27" s="112">
        <v>3000000</v>
      </c>
      <c r="G27" s="112">
        <f t="shared" si="1"/>
        <v>2194500</v>
      </c>
      <c r="H27" s="117"/>
    </row>
    <row r="28" spans="1:8" x14ac:dyDescent="0.2">
      <c r="A28" s="109">
        <v>22</v>
      </c>
      <c r="B28" s="110" t="s">
        <v>1867</v>
      </c>
      <c r="C28" s="111" t="s">
        <v>1866</v>
      </c>
      <c r="D28" s="111" t="s">
        <v>1865</v>
      </c>
      <c r="E28" s="112">
        <f t="shared" si="0"/>
        <v>5194500</v>
      </c>
      <c r="F28" s="112">
        <v>3000000</v>
      </c>
      <c r="G28" s="112">
        <f t="shared" si="1"/>
        <v>2194500</v>
      </c>
      <c r="H28" s="117"/>
    </row>
    <row r="29" spans="1:8" x14ac:dyDescent="0.2">
      <c r="A29" s="109">
        <v>23</v>
      </c>
      <c r="B29" s="110" t="s">
        <v>1864</v>
      </c>
      <c r="C29" s="111" t="s">
        <v>1863</v>
      </c>
      <c r="D29" s="111" t="s">
        <v>1862</v>
      </c>
      <c r="E29" s="112">
        <f t="shared" si="0"/>
        <v>5194500</v>
      </c>
      <c r="F29" s="112">
        <v>3000000</v>
      </c>
      <c r="G29" s="112">
        <f t="shared" si="1"/>
        <v>2194500</v>
      </c>
      <c r="H29" s="117"/>
    </row>
    <row r="30" spans="1:8" x14ac:dyDescent="0.2">
      <c r="A30" s="109">
        <v>24</v>
      </c>
      <c r="B30" s="110" t="s">
        <v>1861</v>
      </c>
      <c r="C30" s="111" t="s">
        <v>1860</v>
      </c>
      <c r="D30" s="111" t="s">
        <v>1859</v>
      </c>
      <c r="E30" s="112">
        <f t="shared" si="0"/>
        <v>5194500</v>
      </c>
      <c r="F30" s="112">
        <v>3000000</v>
      </c>
      <c r="G30" s="112">
        <f t="shared" si="1"/>
        <v>2194500</v>
      </c>
      <c r="H30" s="117"/>
    </row>
    <row r="31" spans="1:8" x14ac:dyDescent="0.2">
      <c r="A31" s="109">
        <v>25</v>
      </c>
      <c r="B31" s="110" t="s">
        <v>1858</v>
      </c>
      <c r="C31" s="111" t="s">
        <v>1857</v>
      </c>
      <c r="D31" s="111" t="s">
        <v>1856</v>
      </c>
      <c r="E31" s="112">
        <f t="shared" si="0"/>
        <v>5194500</v>
      </c>
      <c r="F31" s="112">
        <v>3000000</v>
      </c>
      <c r="G31" s="112">
        <f t="shared" si="1"/>
        <v>2194500</v>
      </c>
      <c r="H31" s="117"/>
    </row>
    <row r="32" spans="1:8" x14ac:dyDescent="0.2">
      <c r="A32" s="109">
        <v>26</v>
      </c>
      <c r="B32" s="110" t="s">
        <v>1855</v>
      </c>
      <c r="C32" s="111" t="s">
        <v>1854</v>
      </c>
      <c r="D32" s="111" t="s">
        <v>1853</v>
      </c>
      <c r="E32" s="112">
        <f t="shared" si="0"/>
        <v>5194500</v>
      </c>
      <c r="F32" s="112">
        <v>3000000</v>
      </c>
      <c r="G32" s="112">
        <f t="shared" si="1"/>
        <v>2194500</v>
      </c>
      <c r="H32" s="117"/>
    </row>
    <row r="33" spans="1:8" x14ac:dyDescent="0.2">
      <c r="A33" s="109">
        <v>27</v>
      </c>
      <c r="B33" s="110" t="s">
        <v>1852</v>
      </c>
      <c r="C33" s="111" t="s">
        <v>1851</v>
      </c>
      <c r="D33" s="111" t="s">
        <v>1850</v>
      </c>
      <c r="E33" s="112">
        <f t="shared" si="0"/>
        <v>5194500</v>
      </c>
      <c r="F33" s="112">
        <v>0</v>
      </c>
      <c r="G33" s="112">
        <f t="shared" si="1"/>
        <v>5194500</v>
      </c>
      <c r="H33" s="117"/>
    </row>
    <row r="34" spans="1:8" x14ac:dyDescent="0.2">
      <c r="A34" s="109">
        <v>28</v>
      </c>
      <c r="B34" s="110" t="s">
        <v>1849</v>
      </c>
      <c r="C34" s="111" t="s">
        <v>1848</v>
      </c>
      <c r="D34" s="111" t="s">
        <v>1599</v>
      </c>
      <c r="E34" s="112">
        <f t="shared" si="0"/>
        <v>5194500</v>
      </c>
      <c r="F34" s="112">
        <v>3000000</v>
      </c>
      <c r="G34" s="112">
        <f t="shared" si="1"/>
        <v>2194500</v>
      </c>
      <c r="H34" s="117"/>
    </row>
    <row r="35" spans="1:8" ht="12.75" customHeight="1" x14ac:dyDescent="0.2">
      <c r="A35" s="109">
        <v>29</v>
      </c>
      <c r="B35" s="110" t="s">
        <v>1847</v>
      </c>
      <c r="C35" s="111" t="s">
        <v>1846</v>
      </c>
      <c r="D35" s="111" t="s">
        <v>1845</v>
      </c>
      <c r="E35" s="112">
        <f t="shared" si="0"/>
        <v>5194500</v>
      </c>
      <c r="F35" s="112">
        <v>3000000</v>
      </c>
      <c r="G35" s="112">
        <f t="shared" si="1"/>
        <v>2194500</v>
      </c>
      <c r="H35" s="117"/>
    </row>
    <row r="36" spans="1:8" x14ac:dyDescent="0.2">
      <c r="A36" s="109">
        <v>30</v>
      </c>
      <c r="B36" s="110" t="s">
        <v>1844</v>
      </c>
      <c r="C36" s="111" t="s">
        <v>1843</v>
      </c>
      <c r="D36" s="111" t="s">
        <v>1486</v>
      </c>
      <c r="E36" s="112">
        <f t="shared" si="0"/>
        <v>5194500</v>
      </c>
      <c r="F36" s="112">
        <v>3000000</v>
      </c>
      <c r="G36" s="112">
        <f t="shared" si="1"/>
        <v>2194500</v>
      </c>
      <c r="H36" s="117"/>
    </row>
    <row r="37" spans="1:8" x14ac:dyDescent="0.2">
      <c r="A37" s="109">
        <v>31</v>
      </c>
      <c r="B37" s="110" t="s">
        <v>1842</v>
      </c>
      <c r="C37" s="111" t="s">
        <v>1841</v>
      </c>
      <c r="D37" s="111" t="s">
        <v>1286</v>
      </c>
      <c r="E37" s="112">
        <f t="shared" si="0"/>
        <v>5194500</v>
      </c>
      <c r="F37" s="112">
        <v>3000000</v>
      </c>
      <c r="G37" s="112">
        <f t="shared" si="1"/>
        <v>2194500</v>
      </c>
      <c r="H37" s="117"/>
    </row>
    <row r="38" spans="1:8" x14ac:dyDescent="0.2">
      <c r="A38" s="109">
        <v>32</v>
      </c>
      <c r="B38" s="110" t="s">
        <v>1840</v>
      </c>
      <c r="C38" s="111" t="s">
        <v>439</v>
      </c>
      <c r="D38" s="111" t="s">
        <v>1839</v>
      </c>
      <c r="E38" s="112">
        <f t="shared" si="0"/>
        <v>5194500</v>
      </c>
      <c r="F38" s="112">
        <v>3000000</v>
      </c>
      <c r="G38" s="112">
        <f t="shared" si="1"/>
        <v>2194500</v>
      </c>
      <c r="H38" s="117"/>
    </row>
    <row r="39" spans="1:8" x14ac:dyDescent="0.2">
      <c r="A39" s="109">
        <v>33</v>
      </c>
      <c r="B39" s="110" t="s">
        <v>1838</v>
      </c>
      <c r="C39" s="111" t="s">
        <v>86</v>
      </c>
      <c r="D39" s="111" t="s">
        <v>1309</v>
      </c>
      <c r="E39" s="112">
        <f t="shared" si="0"/>
        <v>5194500</v>
      </c>
      <c r="F39" s="112">
        <v>3000000</v>
      </c>
      <c r="G39" s="112">
        <f t="shared" si="1"/>
        <v>2194500</v>
      </c>
      <c r="H39" s="117"/>
    </row>
    <row r="40" spans="1:8" x14ac:dyDescent="0.2">
      <c r="A40" s="109">
        <v>34</v>
      </c>
      <c r="B40" s="110" t="s">
        <v>1837</v>
      </c>
      <c r="C40" s="111" t="s">
        <v>1836</v>
      </c>
      <c r="D40" s="111" t="s">
        <v>1835</v>
      </c>
      <c r="E40" s="112">
        <f t="shared" si="0"/>
        <v>5194500</v>
      </c>
      <c r="F40" s="112">
        <v>3000000</v>
      </c>
      <c r="G40" s="112">
        <f t="shared" si="1"/>
        <v>2194500</v>
      </c>
      <c r="H40" s="117"/>
    </row>
    <row r="41" spans="1:8" x14ac:dyDescent="0.2">
      <c r="A41" s="109">
        <v>35</v>
      </c>
      <c r="B41" s="110" t="s">
        <v>1834</v>
      </c>
      <c r="C41" s="111" t="s">
        <v>416</v>
      </c>
      <c r="D41" s="111" t="s">
        <v>1346</v>
      </c>
      <c r="E41" s="112">
        <f t="shared" si="0"/>
        <v>5194500</v>
      </c>
      <c r="F41" s="112">
        <v>3000000</v>
      </c>
      <c r="G41" s="112">
        <f t="shared" si="1"/>
        <v>2194500</v>
      </c>
      <c r="H41" s="117"/>
    </row>
    <row r="42" spans="1:8" x14ac:dyDescent="0.2">
      <c r="A42" s="109">
        <v>36</v>
      </c>
      <c r="B42" s="110" t="s">
        <v>1833</v>
      </c>
      <c r="C42" s="111" t="s">
        <v>416</v>
      </c>
      <c r="D42" s="111" t="s">
        <v>1832</v>
      </c>
      <c r="E42" s="112">
        <f t="shared" si="0"/>
        <v>5194500</v>
      </c>
      <c r="F42" s="112">
        <v>3000000</v>
      </c>
      <c r="G42" s="112">
        <f t="shared" si="1"/>
        <v>2194500</v>
      </c>
      <c r="H42" s="117"/>
    </row>
    <row r="43" spans="1:8" x14ac:dyDescent="0.2">
      <c r="A43" s="109">
        <v>37</v>
      </c>
      <c r="B43" s="110" t="s">
        <v>1831</v>
      </c>
      <c r="C43" s="111" t="s">
        <v>1830</v>
      </c>
      <c r="D43" s="111" t="s">
        <v>1829</v>
      </c>
      <c r="E43" s="112">
        <f t="shared" si="0"/>
        <v>5194500</v>
      </c>
      <c r="F43" s="112">
        <v>3000000</v>
      </c>
      <c r="G43" s="112">
        <f t="shared" si="1"/>
        <v>2194500</v>
      </c>
      <c r="H43" s="117"/>
    </row>
    <row r="44" spans="1:8" x14ac:dyDescent="0.2">
      <c r="A44" s="109">
        <v>38</v>
      </c>
      <c r="B44" s="110" t="s">
        <v>1828</v>
      </c>
      <c r="C44" s="111" t="s">
        <v>1827</v>
      </c>
      <c r="D44" s="111" t="s">
        <v>1382</v>
      </c>
      <c r="E44" s="112">
        <f t="shared" si="0"/>
        <v>5194500</v>
      </c>
      <c r="F44" s="112">
        <v>3000000</v>
      </c>
      <c r="G44" s="112">
        <f t="shared" si="1"/>
        <v>2194500</v>
      </c>
      <c r="H44" s="117"/>
    </row>
    <row r="45" spans="1:8" x14ac:dyDescent="0.2">
      <c r="A45" s="109">
        <v>39</v>
      </c>
      <c r="B45" s="110" t="s">
        <v>1826</v>
      </c>
      <c r="C45" s="111" t="s">
        <v>1825</v>
      </c>
      <c r="D45" s="111" t="s">
        <v>1765</v>
      </c>
      <c r="E45" s="112">
        <f t="shared" si="0"/>
        <v>5194500</v>
      </c>
      <c r="F45" s="112">
        <v>3000000</v>
      </c>
      <c r="G45" s="112">
        <f t="shared" si="1"/>
        <v>2194500</v>
      </c>
      <c r="H45" s="117"/>
    </row>
    <row r="46" spans="1:8" x14ac:dyDescent="0.2">
      <c r="A46" s="109">
        <v>40</v>
      </c>
      <c r="B46" s="110" t="s">
        <v>1824</v>
      </c>
      <c r="C46" s="111" t="s">
        <v>1823</v>
      </c>
      <c r="D46" s="111" t="s">
        <v>1284</v>
      </c>
      <c r="E46" s="112">
        <f t="shared" si="0"/>
        <v>5194500</v>
      </c>
      <c r="F46" s="112">
        <v>3000000</v>
      </c>
      <c r="G46" s="112">
        <f t="shared" si="1"/>
        <v>2194500</v>
      </c>
      <c r="H46" s="117"/>
    </row>
    <row r="47" spans="1:8" x14ac:dyDescent="0.2">
      <c r="A47" s="109">
        <v>41</v>
      </c>
      <c r="B47" s="110" t="s">
        <v>1822</v>
      </c>
      <c r="C47" s="111" t="s">
        <v>1821</v>
      </c>
      <c r="D47" s="111" t="s">
        <v>1467</v>
      </c>
      <c r="E47" s="112">
        <f t="shared" si="0"/>
        <v>5194500</v>
      </c>
      <c r="F47" s="112">
        <v>3000000</v>
      </c>
      <c r="G47" s="112">
        <f t="shared" si="1"/>
        <v>2194500</v>
      </c>
      <c r="H47" s="117"/>
    </row>
    <row r="48" spans="1:8" x14ac:dyDescent="0.2">
      <c r="A48" s="109">
        <v>42</v>
      </c>
      <c r="B48" s="110" t="s">
        <v>1820</v>
      </c>
      <c r="C48" s="111" t="s">
        <v>1819</v>
      </c>
      <c r="D48" s="111" t="s">
        <v>1372</v>
      </c>
      <c r="E48" s="112">
        <f t="shared" si="0"/>
        <v>5194500</v>
      </c>
      <c r="F48" s="112">
        <v>3000000</v>
      </c>
      <c r="G48" s="112">
        <f t="shared" si="1"/>
        <v>2194500</v>
      </c>
      <c r="H48" s="117"/>
    </row>
    <row r="49" spans="1:8" x14ac:dyDescent="0.2">
      <c r="A49" s="109">
        <v>43</v>
      </c>
      <c r="B49" s="110" t="s">
        <v>1818</v>
      </c>
      <c r="C49" s="111" t="s">
        <v>1817</v>
      </c>
      <c r="D49" s="111" t="s">
        <v>1816</v>
      </c>
      <c r="E49" s="112">
        <f t="shared" si="0"/>
        <v>5194500</v>
      </c>
      <c r="F49" s="112">
        <v>3000000</v>
      </c>
      <c r="G49" s="112">
        <f t="shared" si="1"/>
        <v>2194500</v>
      </c>
      <c r="H49" s="117"/>
    </row>
    <row r="50" spans="1:8" x14ac:dyDescent="0.2">
      <c r="A50" s="109">
        <v>44</v>
      </c>
      <c r="B50" s="110" t="s">
        <v>1815</v>
      </c>
      <c r="C50" s="111" t="s">
        <v>1814</v>
      </c>
      <c r="D50" s="111" t="s">
        <v>1556</v>
      </c>
      <c r="E50" s="112">
        <f t="shared" si="0"/>
        <v>5194500</v>
      </c>
      <c r="F50" s="112">
        <v>3000000</v>
      </c>
      <c r="G50" s="112">
        <f t="shared" si="1"/>
        <v>2194500</v>
      </c>
      <c r="H50" s="117"/>
    </row>
    <row r="51" spans="1:8" x14ac:dyDescent="0.2">
      <c r="A51" s="109">
        <v>45</v>
      </c>
      <c r="B51" s="110" t="s">
        <v>1813</v>
      </c>
      <c r="C51" s="111" t="s">
        <v>1812</v>
      </c>
      <c r="D51" s="111" t="s">
        <v>1311</v>
      </c>
      <c r="E51" s="112">
        <f t="shared" si="0"/>
        <v>5194500</v>
      </c>
      <c r="F51" s="112">
        <v>3000000</v>
      </c>
      <c r="G51" s="112">
        <f t="shared" si="1"/>
        <v>2194500</v>
      </c>
      <c r="H51" s="117"/>
    </row>
    <row r="52" spans="1:8" x14ac:dyDescent="0.2">
      <c r="A52" s="109">
        <v>46</v>
      </c>
      <c r="B52" s="110" t="s">
        <v>1811</v>
      </c>
      <c r="C52" s="111" t="s">
        <v>1810</v>
      </c>
      <c r="D52" s="111" t="s">
        <v>1809</v>
      </c>
      <c r="E52" s="112">
        <f t="shared" si="0"/>
        <v>5194500</v>
      </c>
      <c r="F52" s="112">
        <v>3000000</v>
      </c>
      <c r="G52" s="112">
        <f t="shared" si="1"/>
        <v>2194500</v>
      </c>
      <c r="H52" s="117"/>
    </row>
    <row r="53" spans="1:8" x14ac:dyDescent="0.2">
      <c r="A53" s="109">
        <v>47</v>
      </c>
      <c r="B53" s="110" t="s">
        <v>1808</v>
      </c>
      <c r="C53" s="111" t="s">
        <v>1807</v>
      </c>
      <c r="D53" s="111" t="s">
        <v>1806</v>
      </c>
      <c r="E53" s="112">
        <f t="shared" si="0"/>
        <v>5194500</v>
      </c>
      <c r="F53" s="112">
        <v>3000000</v>
      </c>
      <c r="G53" s="112">
        <f t="shared" si="1"/>
        <v>2194500</v>
      </c>
      <c r="H53" s="117"/>
    </row>
    <row r="54" spans="1:8" x14ac:dyDescent="0.2">
      <c r="A54" s="109">
        <v>48</v>
      </c>
      <c r="B54" s="110" t="s">
        <v>1805</v>
      </c>
      <c r="C54" s="111" t="s">
        <v>1804</v>
      </c>
      <c r="D54" s="111" t="s">
        <v>1726</v>
      </c>
      <c r="E54" s="112">
        <f t="shared" si="0"/>
        <v>5194500</v>
      </c>
      <c r="F54" s="112">
        <v>3000000</v>
      </c>
      <c r="G54" s="112">
        <f t="shared" si="1"/>
        <v>2194500</v>
      </c>
      <c r="H54" s="117"/>
    </row>
    <row r="55" spans="1:8" x14ac:dyDescent="0.2">
      <c r="A55" s="109">
        <v>49</v>
      </c>
      <c r="B55" s="110" t="s">
        <v>1803</v>
      </c>
      <c r="C55" s="111" t="s">
        <v>1802</v>
      </c>
      <c r="D55" s="111" t="s">
        <v>1801</v>
      </c>
      <c r="E55" s="112">
        <f t="shared" si="0"/>
        <v>5194500</v>
      </c>
      <c r="F55" s="112">
        <v>3000000</v>
      </c>
      <c r="G55" s="112">
        <v>0</v>
      </c>
      <c r="H55" s="118" t="s">
        <v>1926</v>
      </c>
    </row>
    <row r="56" spans="1:8" x14ac:dyDescent="0.2">
      <c r="A56" s="109">
        <v>50</v>
      </c>
      <c r="B56" s="110" t="s">
        <v>1800</v>
      </c>
      <c r="C56" s="111" t="s">
        <v>1799</v>
      </c>
      <c r="D56" s="111" t="s">
        <v>1798</v>
      </c>
      <c r="E56" s="112">
        <f t="shared" si="0"/>
        <v>5194500</v>
      </c>
      <c r="F56" s="112">
        <v>3000000</v>
      </c>
      <c r="G56" s="112">
        <f t="shared" si="1"/>
        <v>2194500</v>
      </c>
      <c r="H56" s="117"/>
    </row>
    <row r="57" spans="1:8" x14ac:dyDescent="0.2">
      <c r="A57" s="109">
        <v>51</v>
      </c>
      <c r="B57" s="110" t="s">
        <v>1797</v>
      </c>
      <c r="C57" s="111" t="s">
        <v>1796</v>
      </c>
      <c r="D57" s="111" t="s">
        <v>1420</v>
      </c>
      <c r="E57" s="112">
        <f t="shared" si="0"/>
        <v>5194500</v>
      </c>
      <c r="F57" s="112">
        <v>3000000</v>
      </c>
      <c r="G57" s="112">
        <f t="shared" si="1"/>
        <v>2194500</v>
      </c>
      <c r="H57" s="117"/>
    </row>
    <row r="58" spans="1:8" x14ac:dyDescent="0.2">
      <c r="A58" s="109">
        <v>52</v>
      </c>
      <c r="B58" s="110" t="s">
        <v>1795</v>
      </c>
      <c r="C58" s="111" t="s">
        <v>1794</v>
      </c>
      <c r="D58" s="111" t="s">
        <v>1793</v>
      </c>
      <c r="E58" s="112">
        <f t="shared" si="0"/>
        <v>5194500</v>
      </c>
      <c r="F58" s="112">
        <v>3045000</v>
      </c>
      <c r="G58" s="112">
        <f t="shared" si="1"/>
        <v>2149500</v>
      </c>
      <c r="H58" s="117"/>
    </row>
    <row r="59" spans="1:8" x14ac:dyDescent="0.2">
      <c r="A59" s="109">
        <v>53</v>
      </c>
      <c r="B59" s="110" t="s">
        <v>1792</v>
      </c>
      <c r="C59" s="111" t="s">
        <v>1791</v>
      </c>
      <c r="D59" s="111" t="s">
        <v>1576</v>
      </c>
      <c r="E59" s="112">
        <f t="shared" si="0"/>
        <v>5194500</v>
      </c>
      <c r="F59" s="112">
        <v>3000000</v>
      </c>
      <c r="G59" s="112">
        <f t="shared" si="1"/>
        <v>2194500</v>
      </c>
      <c r="H59" s="117"/>
    </row>
    <row r="60" spans="1:8" x14ac:dyDescent="0.2">
      <c r="A60" s="109">
        <v>54</v>
      </c>
      <c r="B60" s="110" t="s">
        <v>1790</v>
      </c>
      <c r="C60" s="111" t="s">
        <v>1789</v>
      </c>
      <c r="D60" s="111" t="s">
        <v>1788</v>
      </c>
      <c r="E60" s="112">
        <f t="shared" si="0"/>
        <v>5194500</v>
      </c>
      <c r="F60" s="112">
        <v>3000000</v>
      </c>
      <c r="G60" s="112">
        <f t="shared" si="1"/>
        <v>2194500</v>
      </c>
      <c r="H60" s="117"/>
    </row>
    <row r="61" spans="1:8" x14ac:dyDescent="0.2">
      <c r="A61" s="109">
        <v>55</v>
      </c>
      <c r="B61" s="110" t="s">
        <v>1787</v>
      </c>
      <c r="C61" s="111" t="s">
        <v>1786</v>
      </c>
      <c r="D61" s="111" t="s">
        <v>1449</v>
      </c>
      <c r="E61" s="112">
        <f t="shared" si="0"/>
        <v>5194500</v>
      </c>
      <c r="F61" s="112">
        <v>3000000</v>
      </c>
      <c r="G61" s="112">
        <f t="shared" si="1"/>
        <v>2194500</v>
      </c>
      <c r="H61" s="117"/>
    </row>
    <row r="62" spans="1:8" x14ac:dyDescent="0.2">
      <c r="A62" s="109">
        <v>56</v>
      </c>
      <c r="B62" s="110" t="s">
        <v>1785</v>
      </c>
      <c r="C62" s="111" t="s">
        <v>1784</v>
      </c>
      <c r="D62" s="111" t="s">
        <v>1506</v>
      </c>
      <c r="E62" s="112">
        <f t="shared" si="0"/>
        <v>5194500</v>
      </c>
      <c r="F62" s="112">
        <v>3000000</v>
      </c>
      <c r="G62" s="112">
        <f t="shared" si="1"/>
        <v>2194500</v>
      </c>
      <c r="H62" s="117"/>
    </row>
    <row r="63" spans="1:8" x14ac:dyDescent="0.2">
      <c r="A63" s="109">
        <v>57</v>
      </c>
      <c r="B63" s="110" t="s">
        <v>1783</v>
      </c>
      <c r="C63" s="111" t="s">
        <v>1782</v>
      </c>
      <c r="D63" s="111" t="s">
        <v>1781</v>
      </c>
      <c r="E63" s="112">
        <f t="shared" si="0"/>
        <v>5194500</v>
      </c>
      <c r="F63" s="112">
        <v>3400000</v>
      </c>
      <c r="G63" s="112">
        <f t="shared" si="1"/>
        <v>1794500</v>
      </c>
      <c r="H63" s="117"/>
    </row>
    <row r="64" spans="1:8" x14ac:dyDescent="0.2">
      <c r="A64" s="109">
        <v>58</v>
      </c>
      <c r="B64" s="110" t="s">
        <v>1780</v>
      </c>
      <c r="C64" s="111" t="s">
        <v>1779</v>
      </c>
      <c r="D64" s="111" t="s">
        <v>1778</v>
      </c>
      <c r="E64" s="112">
        <f t="shared" si="0"/>
        <v>5194500</v>
      </c>
      <c r="F64" s="112">
        <v>3000000</v>
      </c>
      <c r="G64" s="112">
        <f t="shared" si="1"/>
        <v>2194500</v>
      </c>
      <c r="H64" s="117"/>
    </row>
    <row r="65" spans="1:8" x14ac:dyDescent="0.2">
      <c r="A65" s="109">
        <v>59</v>
      </c>
      <c r="B65" s="110" t="s">
        <v>1777</v>
      </c>
      <c r="C65" s="111" t="s">
        <v>1776</v>
      </c>
      <c r="D65" s="111" t="s">
        <v>1775</v>
      </c>
      <c r="E65" s="112">
        <f t="shared" si="0"/>
        <v>5194500</v>
      </c>
      <c r="F65" s="112">
        <v>3000000</v>
      </c>
      <c r="G65" s="112">
        <f t="shared" si="1"/>
        <v>2194500</v>
      </c>
      <c r="H65" s="117"/>
    </row>
    <row r="66" spans="1:8" x14ac:dyDescent="0.2">
      <c r="A66" s="109">
        <v>60</v>
      </c>
      <c r="B66" s="110" t="s">
        <v>1774</v>
      </c>
      <c r="C66" s="111" t="s">
        <v>1773</v>
      </c>
      <c r="D66" s="111" t="s">
        <v>1372</v>
      </c>
      <c r="E66" s="112">
        <f t="shared" si="0"/>
        <v>5194500</v>
      </c>
      <c r="F66" s="112">
        <v>3000000</v>
      </c>
      <c r="G66" s="112">
        <f t="shared" si="1"/>
        <v>2194500</v>
      </c>
      <c r="H66" s="117"/>
    </row>
    <row r="67" spans="1:8" x14ac:dyDescent="0.2">
      <c r="A67" s="109">
        <v>61</v>
      </c>
      <c r="B67" s="110" t="s">
        <v>1772</v>
      </c>
      <c r="C67" s="111" t="s">
        <v>1771</v>
      </c>
      <c r="D67" s="111" t="s">
        <v>844</v>
      </c>
      <c r="E67" s="112">
        <f t="shared" si="0"/>
        <v>5194500</v>
      </c>
      <c r="F67" s="112">
        <v>3000000</v>
      </c>
      <c r="G67" s="112">
        <f t="shared" si="1"/>
        <v>2194500</v>
      </c>
      <c r="H67" s="117"/>
    </row>
    <row r="68" spans="1:8" x14ac:dyDescent="0.2">
      <c r="A68" s="109">
        <v>62</v>
      </c>
      <c r="B68" s="110" t="s">
        <v>1770</v>
      </c>
      <c r="C68" s="111" t="s">
        <v>1769</v>
      </c>
      <c r="D68" s="111" t="s">
        <v>1768</v>
      </c>
      <c r="E68" s="112">
        <f t="shared" si="0"/>
        <v>5194500</v>
      </c>
      <c r="F68" s="112">
        <v>3000000</v>
      </c>
      <c r="G68" s="112">
        <f t="shared" si="1"/>
        <v>2194500</v>
      </c>
      <c r="H68" s="117"/>
    </row>
    <row r="69" spans="1:8" x14ac:dyDescent="0.2">
      <c r="A69" s="109">
        <v>63</v>
      </c>
      <c r="B69" s="110" t="s">
        <v>1767</v>
      </c>
      <c r="C69" s="111" t="s">
        <v>1766</v>
      </c>
      <c r="D69" s="111" t="s">
        <v>1765</v>
      </c>
      <c r="E69" s="112">
        <f t="shared" si="0"/>
        <v>5194500</v>
      </c>
      <c r="F69" s="112">
        <v>3000000</v>
      </c>
      <c r="G69" s="112">
        <f t="shared" si="1"/>
        <v>2194500</v>
      </c>
      <c r="H69" s="117"/>
    </row>
    <row r="70" spans="1:8" x14ac:dyDescent="0.2">
      <c r="A70" s="109">
        <v>64</v>
      </c>
      <c r="B70" s="110" t="s">
        <v>1764</v>
      </c>
      <c r="C70" s="111" t="s">
        <v>1763</v>
      </c>
      <c r="D70" s="111" t="s">
        <v>1678</v>
      </c>
      <c r="E70" s="112">
        <f t="shared" si="0"/>
        <v>5194500</v>
      </c>
      <c r="F70" s="112">
        <v>3000000</v>
      </c>
      <c r="G70" s="112">
        <f t="shared" si="1"/>
        <v>2194500</v>
      </c>
      <c r="H70" s="117"/>
    </row>
    <row r="71" spans="1:8" x14ac:dyDescent="0.2">
      <c r="A71" s="109">
        <v>65</v>
      </c>
      <c r="B71" s="110" t="s">
        <v>1762</v>
      </c>
      <c r="C71" s="111" t="s">
        <v>228</v>
      </c>
      <c r="D71" s="111" t="s">
        <v>1761</v>
      </c>
      <c r="E71" s="112">
        <f t="shared" si="0"/>
        <v>5194500</v>
      </c>
      <c r="F71" s="112">
        <v>3000000</v>
      </c>
      <c r="G71" s="112">
        <f t="shared" si="1"/>
        <v>2194500</v>
      </c>
      <c r="H71" s="117"/>
    </row>
    <row r="72" spans="1:8" x14ac:dyDescent="0.2">
      <c r="A72" s="109">
        <v>66</v>
      </c>
      <c r="B72" s="110" t="s">
        <v>1760</v>
      </c>
      <c r="C72" s="111" t="s">
        <v>1759</v>
      </c>
      <c r="D72" s="111" t="s">
        <v>1758</v>
      </c>
      <c r="E72" s="112">
        <f t="shared" ref="E72:E135" si="2">15*346300</f>
        <v>5194500</v>
      </c>
      <c r="F72" s="112">
        <v>3000000</v>
      </c>
      <c r="G72" s="112">
        <f t="shared" ref="G72:G135" si="3">E72-F72</f>
        <v>2194500</v>
      </c>
      <c r="H72" s="117"/>
    </row>
    <row r="73" spans="1:8" x14ac:dyDescent="0.2">
      <c r="A73" s="109">
        <v>67</v>
      </c>
      <c r="B73" s="110" t="s">
        <v>1757</v>
      </c>
      <c r="C73" s="111" t="s">
        <v>1756</v>
      </c>
      <c r="D73" s="111" t="s">
        <v>1755</v>
      </c>
      <c r="E73" s="112">
        <f t="shared" si="2"/>
        <v>5194500</v>
      </c>
      <c r="F73" s="112">
        <v>3000000</v>
      </c>
      <c r="G73" s="112">
        <f t="shared" si="3"/>
        <v>2194500</v>
      </c>
      <c r="H73" s="117"/>
    </row>
    <row r="74" spans="1:8" x14ac:dyDescent="0.2">
      <c r="A74" s="109">
        <v>68</v>
      </c>
      <c r="B74" s="110" t="s">
        <v>1754</v>
      </c>
      <c r="C74" s="111" t="s">
        <v>1753</v>
      </c>
      <c r="D74" s="111" t="s">
        <v>1752</v>
      </c>
      <c r="E74" s="112">
        <f t="shared" si="2"/>
        <v>5194500</v>
      </c>
      <c r="F74" s="112">
        <v>3000000</v>
      </c>
      <c r="G74" s="112">
        <f t="shared" si="3"/>
        <v>2194500</v>
      </c>
      <c r="H74" s="117"/>
    </row>
    <row r="75" spans="1:8" x14ac:dyDescent="0.2">
      <c r="A75" s="109">
        <v>69</v>
      </c>
      <c r="B75" s="110" t="s">
        <v>1751</v>
      </c>
      <c r="C75" s="111" t="s">
        <v>1750</v>
      </c>
      <c r="D75" s="111" t="s">
        <v>1749</v>
      </c>
      <c r="E75" s="112">
        <f t="shared" si="2"/>
        <v>5194500</v>
      </c>
      <c r="F75" s="112">
        <v>3000000</v>
      </c>
      <c r="G75" s="112">
        <f t="shared" si="3"/>
        <v>2194500</v>
      </c>
      <c r="H75" s="117"/>
    </row>
    <row r="76" spans="1:8" x14ac:dyDescent="0.2">
      <c r="A76" s="109">
        <v>70</v>
      </c>
      <c r="B76" s="110" t="s">
        <v>1748</v>
      </c>
      <c r="C76" s="111" t="s">
        <v>267</v>
      </c>
      <c r="D76" s="111" t="s">
        <v>1330</v>
      </c>
      <c r="E76" s="112">
        <f t="shared" si="2"/>
        <v>5194500</v>
      </c>
      <c r="F76" s="112">
        <v>3000000</v>
      </c>
      <c r="G76" s="112">
        <f t="shared" si="3"/>
        <v>2194500</v>
      </c>
      <c r="H76" s="117"/>
    </row>
    <row r="77" spans="1:8" x14ac:dyDescent="0.2">
      <c r="A77" s="109">
        <v>71</v>
      </c>
      <c r="B77" s="110" t="s">
        <v>1747</v>
      </c>
      <c r="C77" s="111" t="s">
        <v>1746</v>
      </c>
      <c r="D77" s="111" t="s">
        <v>1306</v>
      </c>
      <c r="E77" s="112">
        <f t="shared" si="2"/>
        <v>5194500</v>
      </c>
      <c r="F77" s="112">
        <v>3000000</v>
      </c>
      <c r="G77" s="112">
        <f t="shared" si="3"/>
        <v>2194500</v>
      </c>
      <c r="H77" s="117"/>
    </row>
    <row r="78" spans="1:8" x14ac:dyDescent="0.2">
      <c r="A78" s="109">
        <v>72</v>
      </c>
      <c r="B78" s="110" t="s">
        <v>1745</v>
      </c>
      <c r="C78" s="111" t="s">
        <v>1744</v>
      </c>
      <c r="D78" s="111" t="s">
        <v>1743</v>
      </c>
      <c r="E78" s="112">
        <f t="shared" si="2"/>
        <v>5194500</v>
      </c>
      <c r="F78" s="112">
        <v>3000000</v>
      </c>
      <c r="G78" s="112">
        <f t="shared" si="3"/>
        <v>2194500</v>
      </c>
      <c r="H78" s="117"/>
    </row>
    <row r="79" spans="1:8" ht="14.25" customHeight="1" x14ac:dyDescent="0.2">
      <c r="A79" s="109">
        <v>73</v>
      </c>
      <c r="B79" s="110" t="s">
        <v>1742</v>
      </c>
      <c r="C79" s="111" t="s">
        <v>1741</v>
      </c>
      <c r="D79" s="111" t="s">
        <v>1455</v>
      </c>
      <c r="E79" s="112">
        <f t="shared" si="2"/>
        <v>5194500</v>
      </c>
      <c r="F79" s="112">
        <v>3000000</v>
      </c>
      <c r="G79" s="112">
        <f t="shared" si="3"/>
        <v>2194500</v>
      </c>
      <c r="H79" s="117"/>
    </row>
    <row r="80" spans="1:8" x14ac:dyDescent="0.2">
      <c r="A80" s="109">
        <v>74</v>
      </c>
      <c r="B80" s="110" t="s">
        <v>1740</v>
      </c>
      <c r="C80" s="111" t="s">
        <v>1739</v>
      </c>
      <c r="D80" s="111" t="s">
        <v>1738</v>
      </c>
      <c r="E80" s="112">
        <f t="shared" si="2"/>
        <v>5194500</v>
      </c>
      <c r="F80" s="112">
        <v>3000000</v>
      </c>
      <c r="G80" s="112">
        <f t="shared" si="3"/>
        <v>2194500</v>
      </c>
      <c r="H80" s="117"/>
    </row>
    <row r="81" spans="1:8" x14ac:dyDescent="0.2">
      <c r="A81" s="109">
        <v>75</v>
      </c>
      <c r="B81" s="110" t="s">
        <v>1737</v>
      </c>
      <c r="C81" s="111" t="s">
        <v>1736</v>
      </c>
      <c r="D81" s="111" t="s">
        <v>1735</v>
      </c>
      <c r="E81" s="112">
        <f t="shared" si="2"/>
        <v>5194500</v>
      </c>
      <c r="F81" s="112">
        <v>3000000</v>
      </c>
      <c r="G81" s="112">
        <f t="shared" si="3"/>
        <v>2194500</v>
      </c>
      <c r="H81" s="117"/>
    </row>
    <row r="82" spans="1:8" x14ac:dyDescent="0.2">
      <c r="A82" s="109">
        <v>76</v>
      </c>
      <c r="B82" s="110" t="s">
        <v>1734</v>
      </c>
      <c r="C82" s="111" t="s">
        <v>1733</v>
      </c>
      <c r="D82" s="111" t="s">
        <v>1732</v>
      </c>
      <c r="E82" s="112">
        <f t="shared" si="2"/>
        <v>5194500</v>
      </c>
      <c r="F82" s="112">
        <v>3000000</v>
      </c>
      <c r="G82" s="112">
        <f t="shared" si="3"/>
        <v>2194500</v>
      </c>
      <c r="H82" s="117"/>
    </row>
    <row r="83" spans="1:8" x14ac:dyDescent="0.2">
      <c r="A83" s="109">
        <v>77</v>
      </c>
      <c r="B83" s="110" t="s">
        <v>1731</v>
      </c>
      <c r="C83" s="111" t="s">
        <v>1730</v>
      </c>
      <c r="D83" s="111" t="s">
        <v>1729</v>
      </c>
      <c r="E83" s="112">
        <f t="shared" si="2"/>
        <v>5194500</v>
      </c>
      <c r="F83" s="112">
        <v>3000000</v>
      </c>
      <c r="G83" s="112">
        <f t="shared" si="3"/>
        <v>2194500</v>
      </c>
      <c r="H83" s="117"/>
    </row>
    <row r="84" spans="1:8" x14ac:dyDescent="0.2">
      <c r="A84" s="109">
        <v>78</v>
      </c>
      <c r="B84" s="110" t="s">
        <v>1728</v>
      </c>
      <c r="C84" s="111" t="s">
        <v>1727</v>
      </c>
      <c r="D84" s="111" t="s">
        <v>1726</v>
      </c>
      <c r="E84" s="112">
        <f t="shared" si="2"/>
        <v>5194500</v>
      </c>
      <c r="F84" s="112">
        <v>3000000</v>
      </c>
      <c r="G84" s="112">
        <f t="shared" si="3"/>
        <v>2194500</v>
      </c>
      <c r="H84" s="117"/>
    </row>
    <row r="85" spans="1:8" x14ac:dyDescent="0.2">
      <c r="A85" s="109">
        <v>79</v>
      </c>
      <c r="B85" s="110" t="s">
        <v>1725</v>
      </c>
      <c r="C85" s="111" t="s">
        <v>1724</v>
      </c>
      <c r="D85" s="111" t="s">
        <v>1303</v>
      </c>
      <c r="E85" s="112">
        <f t="shared" si="2"/>
        <v>5194500</v>
      </c>
      <c r="F85" s="112">
        <v>3000000</v>
      </c>
      <c r="G85" s="112">
        <f t="shared" si="3"/>
        <v>2194500</v>
      </c>
      <c r="H85" s="117"/>
    </row>
    <row r="86" spans="1:8" x14ac:dyDescent="0.2">
      <c r="A86" s="109">
        <v>80</v>
      </c>
      <c r="B86" s="110" t="s">
        <v>1723</v>
      </c>
      <c r="C86" s="111" t="s">
        <v>1722</v>
      </c>
      <c r="D86" s="111" t="s">
        <v>1721</v>
      </c>
      <c r="E86" s="112">
        <f t="shared" si="2"/>
        <v>5194500</v>
      </c>
      <c r="F86" s="112">
        <v>3000000</v>
      </c>
      <c r="G86" s="112">
        <f t="shared" si="3"/>
        <v>2194500</v>
      </c>
      <c r="H86" s="117"/>
    </row>
    <row r="87" spans="1:8" x14ac:dyDescent="0.2">
      <c r="A87" s="109">
        <v>81</v>
      </c>
      <c r="B87" s="110" t="s">
        <v>1720</v>
      </c>
      <c r="C87" s="111" t="s">
        <v>1719</v>
      </c>
      <c r="D87" s="111" t="s">
        <v>1718</v>
      </c>
      <c r="E87" s="112">
        <f t="shared" si="2"/>
        <v>5194500</v>
      </c>
      <c r="F87" s="112">
        <v>3000000</v>
      </c>
      <c r="G87" s="112">
        <f t="shared" si="3"/>
        <v>2194500</v>
      </c>
      <c r="H87" s="117"/>
    </row>
    <row r="88" spans="1:8" x14ac:dyDescent="0.2">
      <c r="A88" s="109">
        <v>82</v>
      </c>
      <c r="B88" s="110" t="s">
        <v>1717</v>
      </c>
      <c r="C88" s="111" t="s">
        <v>1716</v>
      </c>
      <c r="D88" s="111" t="s">
        <v>1306</v>
      </c>
      <c r="E88" s="112">
        <f t="shared" si="2"/>
        <v>5194500</v>
      </c>
      <c r="F88" s="112">
        <v>3000000</v>
      </c>
      <c r="G88" s="112">
        <f t="shared" si="3"/>
        <v>2194500</v>
      </c>
      <c r="H88" s="117"/>
    </row>
    <row r="89" spans="1:8" x14ac:dyDescent="0.2">
      <c r="A89" s="109">
        <v>83</v>
      </c>
      <c r="B89" s="110" t="s">
        <v>1715</v>
      </c>
      <c r="C89" s="111" t="s">
        <v>1714</v>
      </c>
      <c r="D89" s="111" t="s">
        <v>1713</v>
      </c>
      <c r="E89" s="112">
        <f t="shared" si="2"/>
        <v>5194500</v>
      </c>
      <c r="F89" s="112">
        <v>3000000</v>
      </c>
      <c r="G89" s="112">
        <f t="shared" si="3"/>
        <v>2194500</v>
      </c>
      <c r="H89" s="117"/>
    </row>
    <row r="90" spans="1:8" x14ac:dyDescent="0.2">
      <c r="A90" s="109">
        <v>84</v>
      </c>
      <c r="B90" s="110" t="s">
        <v>1712</v>
      </c>
      <c r="C90" s="111" t="s">
        <v>1711</v>
      </c>
      <c r="D90" s="111" t="s">
        <v>1358</v>
      </c>
      <c r="E90" s="112">
        <f t="shared" si="2"/>
        <v>5194500</v>
      </c>
      <c r="F90" s="112">
        <v>3000000</v>
      </c>
      <c r="G90" s="112">
        <f t="shared" si="3"/>
        <v>2194500</v>
      </c>
      <c r="H90" s="117"/>
    </row>
    <row r="91" spans="1:8" x14ac:dyDescent="0.2">
      <c r="A91" s="109">
        <v>85</v>
      </c>
      <c r="B91" s="110" t="s">
        <v>1710</v>
      </c>
      <c r="C91" s="111" t="s">
        <v>1709</v>
      </c>
      <c r="D91" s="111" t="s">
        <v>1708</v>
      </c>
      <c r="E91" s="112">
        <f t="shared" si="2"/>
        <v>5194500</v>
      </c>
      <c r="F91" s="112">
        <v>3000000</v>
      </c>
      <c r="G91" s="112">
        <f t="shared" si="3"/>
        <v>2194500</v>
      </c>
      <c r="H91" s="117"/>
    </row>
    <row r="92" spans="1:8" x14ac:dyDescent="0.2">
      <c r="A92" s="109">
        <v>86</v>
      </c>
      <c r="B92" s="110" t="s">
        <v>1707</v>
      </c>
      <c r="C92" s="111" t="s">
        <v>1706</v>
      </c>
      <c r="D92" s="111" t="s">
        <v>1705</v>
      </c>
      <c r="E92" s="112">
        <f t="shared" si="2"/>
        <v>5194500</v>
      </c>
      <c r="F92" s="112">
        <v>3000000</v>
      </c>
      <c r="G92" s="112">
        <f t="shared" si="3"/>
        <v>2194500</v>
      </c>
      <c r="H92" s="117"/>
    </row>
    <row r="93" spans="1:8" x14ac:dyDescent="0.2">
      <c r="A93" s="109">
        <v>87</v>
      </c>
      <c r="B93" s="110" t="s">
        <v>1704</v>
      </c>
      <c r="C93" s="111" t="s">
        <v>1703</v>
      </c>
      <c r="D93" s="111" t="s">
        <v>1702</v>
      </c>
      <c r="E93" s="112">
        <f t="shared" si="2"/>
        <v>5194500</v>
      </c>
      <c r="F93" s="112">
        <v>3045000</v>
      </c>
      <c r="G93" s="112">
        <f t="shared" si="3"/>
        <v>2149500</v>
      </c>
      <c r="H93" s="117"/>
    </row>
    <row r="94" spans="1:8" x14ac:dyDescent="0.2">
      <c r="A94" s="109">
        <v>88</v>
      </c>
      <c r="B94" s="110" t="s">
        <v>1701</v>
      </c>
      <c r="C94" s="111" t="s">
        <v>443</v>
      </c>
      <c r="D94" s="111" t="s">
        <v>1700</v>
      </c>
      <c r="E94" s="112">
        <f t="shared" si="2"/>
        <v>5194500</v>
      </c>
      <c r="F94" s="112">
        <v>3000000</v>
      </c>
      <c r="G94" s="112">
        <f t="shared" si="3"/>
        <v>2194500</v>
      </c>
      <c r="H94" s="117"/>
    </row>
    <row r="95" spans="1:8" x14ac:dyDescent="0.2">
      <c r="A95" s="109">
        <v>89</v>
      </c>
      <c r="B95" s="110" t="s">
        <v>1699</v>
      </c>
      <c r="C95" s="111" t="s">
        <v>412</v>
      </c>
      <c r="D95" s="111" t="s">
        <v>1698</v>
      </c>
      <c r="E95" s="112">
        <f t="shared" si="2"/>
        <v>5194500</v>
      </c>
      <c r="F95" s="112">
        <v>3000000</v>
      </c>
      <c r="G95" s="112">
        <f t="shared" si="3"/>
        <v>2194500</v>
      </c>
      <c r="H95" s="117"/>
    </row>
    <row r="96" spans="1:8" x14ac:dyDescent="0.2">
      <c r="A96" s="109">
        <v>90</v>
      </c>
      <c r="B96" s="110" t="s">
        <v>1697</v>
      </c>
      <c r="C96" s="111" t="s">
        <v>412</v>
      </c>
      <c r="D96" s="111" t="s">
        <v>1414</v>
      </c>
      <c r="E96" s="112">
        <f t="shared" si="2"/>
        <v>5194500</v>
      </c>
      <c r="F96" s="112">
        <v>3000000</v>
      </c>
      <c r="G96" s="112">
        <f t="shared" si="3"/>
        <v>2194500</v>
      </c>
      <c r="H96" s="117"/>
    </row>
    <row r="97" spans="1:8" x14ac:dyDescent="0.2">
      <c r="A97" s="109">
        <v>91</v>
      </c>
      <c r="B97" s="110" t="s">
        <v>1696</v>
      </c>
      <c r="C97" s="111" t="s">
        <v>1695</v>
      </c>
      <c r="D97" s="111" t="s">
        <v>1372</v>
      </c>
      <c r="E97" s="112">
        <f t="shared" si="2"/>
        <v>5194500</v>
      </c>
      <c r="F97" s="112">
        <v>3000000</v>
      </c>
      <c r="G97" s="112">
        <f t="shared" si="3"/>
        <v>2194500</v>
      </c>
      <c r="H97" s="117"/>
    </row>
    <row r="98" spans="1:8" x14ac:dyDescent="0.2">
      <c r="A98" s="109">
        <v>92</v>
      </c>
      <c r="B98" s="110" t="s">
        <v>1694</v>
      </c>
      <c r="C98" s="111" t="s">
        <v>1693</v>
      </c>
      <c r="D98" s="111" t="s">
        <v>1692</v>
      </c>
      <c r="E98" s="112">
        <f t="shared" si="2"/>
        <v>5194500</v>
      </c>
      <c r="F98" s="112">
        <v>3000000</v>
      </c>
      <c r="G98" s="112">
        <f t="shared" si="3"/>
        <v>2194500</v>
      </c>
      <c r="H98" s="117"/>
    </row>
    <row r="99" spans="1:8" x14ac:dyDescent="0.2">
      <c r="A99" s="109">
        <v>93</v>
      </c>
      <c r="B99" s="110" t="s">
        <v>1691</v>
      </c>
      <c r="C99" s="111" t="s">
        <v>1690</v>
      </c>
      <c r="D99" s="111" t="s">
        <v>1689</v>
      </c>
      <c r="E99" s="112">
        <f t="shared" si="2"/>
        <v>5194500</v>
      </c>
      <c r="F99" s="112">
        <v>3000000</v>
      </c>
      <c r="G99" s="112">
        <f t="shared" si="3"/>
        <v>2194500</v>
      </c>
      <c r="H99" s="117"/>
    </row>
    <row r="100" spans="1:8" x14ac:dyDescent="0.2">
      <c r="A100" s="109">
        <v>94</v>
      </c>
      <c r="B100" s="110" t="s">
        <v>1688</v>
      </c>
      <c r="C100" s="111" t="s">
        <v>1687</v>
      </c>
      <c r="D100" s="111" t="s">
        <v>1686</v>
      </c>
      <c r="E100" s="112">
        <f t="shared" si="2"/>
        <v>5194500</v>
      </c>
      <c r="F100" s="112">
        <v>3000000</v>
      </c>
      <c r="G100" s="112">
        <f t="shared" si="3"/>
        <v>2194500</v>
      </c>
      <c r="H100" s="117"/>
    </row>
    <row r="101" spans="1:8" x14ac:dyDescent="0.2">
      <c r="A101" s="109">
        <v>95</v>
      </c>
      <c r="B101" s="110" t="s">
        <v>1685</v>
      </c>
      <c r="C101" s="111" t="s">
        <v>1684</v>
      </c>
      <c r="D101" s="111" t="s">
        <v>1355</v>
      </c>
      <c r="E101" s="112">
        <f t="shared" si="2"/>
        <v>5194500</v>
      </c>
      <c r="F101" s="112">
        <v>3000000</v>
      </c>
      <c r="G101" s="112">
        <f t="shared" si="3"/>
        <v>2194500</v>
      </c>
      <c r="H101" s="117"/>
    </row>
    <row r="102" spans="1:8" x14ac:dyDescent="0.2">
      <c r="A102" s="109">
        <v>96</v>
      </c>
      <c r="B102" s="110" t="s">
        <v>1683</v>
      </c>
      <c r="C102" s="111" t="s">
        <v>1682</v>
      </c>
      <c r="D102" s="111" t="s">
        <v>1681</v>
      </c>
      <c r="E102" s="112">
        <f t="shared" si="2"/>
        <v>5194500</v>
      </c>
      <c r="F102" s="112">
        <v>3000000</v>
      </c>
      <c r="G102" s="112">
        <f t="shared" si="3"/>
        <v>2194500</v>
      </c>
      <c r="H102" s="117"/>
    </row>
    <row r="103" spans="1:8" x14ac:dyDescent="0.2">
      <c r="A103" s="109">
        <v>97</v>
      </c>
      <c r="B103" s="110" t="s">
        <v>1680</v>
      </c>
      <c r="C103" s="111" t="s">
        <v>1679</v>
      </c>
      <c r="D103" s="111" t="s">
        <v>1678</v>
      </c>
      <c r="E103" s="112">
        <f t="shared" si="2"/>
        <v>5194500</v>
      </c>
      <c r="F103" s="112">
        <v>3000000</v>
      </c>
      <c r="G103" s="112">
        <f t="shared" si="3"/>
        <v>2194500</v>
      </c>
      <c r="H103" s="117"/>
    </row>
    <row r="104" spans="1:8" x14ac:dyDescent="0.2">
      <c r="A104" s="109">
        <v>98</v>
      </c>
      <c r="B104" s="110" t="s">
        <v>1677</v>
      </c>
      <c r="C104" s="111" t="s">
        <v>1676</v>
      </c>
      <c r="D104" s="111" t="s">
        <v>1292</v>
      </c>
      <c r="E104" s="112">
        <f t="shared" si="2"/>
        <v>5194500</v>
      </c>
      <c r="F104" s="112">
        <v>3000000</v>
      </c>
      <c r="G104" s="112">
        <f t="shared" si="3"/>
        <v>2194500</v>
      </c>
      <c r="H104" s="117"/>
    </row>
    <row r="105" spans="1:8" x14ac:dyDescent="0.2">
      <c r="A105" s="109">
        <v>99</v>
      </c>
      <c r="B105" s="110" t="s">
        <v>1675</v>
      </c>
      <c r="C105" s="111" t="s">
        <v>1674</v>
      </c>
      <c r="D105" s="111" t="s">
        <v>1388</v>
      </c>
      <c r="E105" s="112">
        <f t="shared" si="2"/>
        <v>5194500</v>
      </c>
      <c r="F105" s="112">
        <v>3000000</v>
      </c>
      <c r="G105" s="112">
        <f t="shared" si="3"/>
        <v>2194500</v>
      </c>
      <c r="H105" s="117"/>
    </row>
    <row r="106" spans="1:8" x14ac:dyDescent="0.2">
      <c r="A106" s="109">
        <v>100</v>
      </c>
      <c r="B106" s="110" t="s">
        <v>1673</v>
      </c>
      <c r="C106" s="111" t="s">
        <v>1672</v>
      </c>
      <c r="D106" s="111" t="s">
        <v>1671</v>
      </c>
      <c r="E106" s="112">
        <f t="shared" si="2"/>
        <v>5194500</v>
      </c>
      <c r="F106" s="112">
        <v>3000000</v>
      </c>
      <c r="G106" s="112">
        <f t="shared" si="3"/>
        <v>2194500</v>
      </c>
      <c r="H106" s="117"/>
    </row>
    <row r="107" spans="1:8" x14ac:dyDescent="0.2">
      <c r="A107" s="109">
        <v>101</v>
      </c>
      <c r="B107" s="110" t="s">
        <v>1670</v>
      </c>
      <c r="C107" s="111" t="s">
        <v>1669</v>
      </c>
      <c r="D107" s="111" t="s">
        <v>1576</v>
      </c>
      <c r="E107" s="112">
        <f t="shared" si="2"/>
        <v>5194500</v>
      </c>
      <c r="F107" s="112">
        <v>3000000</v>
      </c>
      <c r="G107" s="112">
        <f t="shared" si="3"/>
        <v>2194500</v>
      </c>
      <c r="H107" s="117"/>
    </row>
    <row r="108" spans="1:8" x14ac:dyDescent="0.2">
      <c r="A108" s="109">
        <v>102</v>
      </c>
      <c r="B108" s="110" t="s">
        <v>1668</v>
      </c>
      <c r="C108" s="111" t="s">
        <v>1667</v>
      </c>
      <c r="D108" s="111" t="s">
        <v>1666</v>
      </c>
      <c r="E108" s="112">
        <f t="shared" si="2"/>
        <v>5194500</v>
      </c>
      <c r="F108" s="112">
        <v>3000000</v>
      </c>
      <c r="G108" s="112">
        <f t="shared" si="3"/>
        <v>2194500</v>
      </c>
      <c r="H108" s="117"/>
    </row>
    <row r="109" spans="1:8" x14ac:dyDescent="0.2">
      <c r="A109" s="109">
        <v>103</v>
      </c>
      <c r="B109" s="110" t="s">
        <v>1665</v>
      </c>
      <c r="C109" s="111" t="s">
        <v>1664</v>
      </c>
      <c r="D109" s="111" t="s">
        <v>1380</v>
      </c>
      <c r="E109" s="112">
        <f t="shared" si="2"/>
        <v>5194500</v>
      </c>
      <c r="F109" s="112">
        <v>3000000</v>
      </c>
      <c r="G109" s="112">
        <f t="shared" si="3"/>
        <v>2194500</v>
      </c>
      <c r="H109" s="117"/>
    </row>
    <row r="110" spans="1:8" x14ac:dyDescent="0.2">
      <c r="A110" s="109">
        <v>104</v>
      </c>
      <c r="B110" s="110" t="s">
        <v>1663</v>
      </c>
      <c r="C110" s="111" t="s">
        <v>1662</v>
      </c>
      <c r="D110" s="111" t="s">
        <v>1661</v>
      </c>
      <c r="E110" s="112">
        <f t="shared" si="2"/>
        <v>5194500</v>
      </c>
      <c r="F110" s="112">
        <v>3000000</v>
      </c>
      <c r="G110" s="112">
        <f t="shared" si="3"/>
        <v>2194500</v>
      </c>
      <c r="H110" s="117"/>
    </row>
    <row r="111" spans="1:8" x14ac:dyDescent="0.2">
      <c r="A111" s="109">
        <v>105</v>
      </c>
      <c r="B111" s="110" t="s">
        <v>1660</v>
      </c>
      <c r="C111" s="111" t="s">
        <v>1659</v>
      </c>
      <c r="D111" s="111" t="s">
        <v>1658</v>
      </c>
      <c r="E111" s="112">
        <f t="shared" si="2"/>
        <v>5194500</v>
      </c>
      <c r="F111" s="112">
        <v>3000000</v>
      </c>
      <c r="G111" s="112">
        <f t="shared" si="3"/>
        <v>2194500</v>
      </c>
      <c r="H111" s="117"/>
    </row>
    <row r="112" spans="1:8" x14ac:dyDescent="0.2">
      <c r="A112" s="109">
        <v>106</v>
      </c>
      <c r="B112" s="110" t="s">
        <v>1657</v>
      </c>
      <c r="C112" s="111" t="s">
        <v>239</v>
      </c>
      <c r="D112" s="111" t="s">
        <v>1595</v>
      </c>
      <c r="E112" s="112">
        <f t="shared" si="2"/>
        <v>5194500</v>
      </c>
      <c r="F112" s="112">
        <v>3000000</v>
      </c>
      <c r="G112" s="112">
        <f t="shared" si="3"/>
        <v>2194500</v>
      </c>
      <c r="H112" s="117"/>
    </row>
    <row r="113" spans="1:8" x14ac:dyDescent="0.2">
      <c r="A113" s="109">
        <v>107</v>
      </c>
      <c r="B113" s="110" t="s">
        <v>1656</v>
      </c>
      <c r="C113" s="111" t="s">
        <v>1655</v>
      </c>
      <c r="D113" s="111" t="s">
        <v>1654</v>
      </c>
      <c r="E113" s="112">
        <f t="shared" si="2"/>
        <v>5194500</v>
      </c>
      <c r="F113" s="112">
        <v>3000000</v>
      </c>
      <c r="G113" s="112">
        <f t="shared" si="3"/>
        <v>2194500</v>
      </c>
      <c r="H113" s="117"/>
    </row>
    <row r="114" spans="1:8" x14ac:dyDescent="0.2">
      <c r="A114" s="109">
        <v>108</v>
      </c>
      <c r="B114" s="110" t="s">
        <v>1653</v>
      </c>
      <c r="C114" s="111" t="s">
        <v>1652</v>
      </c>
      <c r="D114" s="111" t="s">
        <v>1651</v>
      </c>
      <c r="E114" s="112">
        <f t="shared" si="2"/>
        <v>5194500</v>
      </c>
      <c r="F114" s="112">
        <v>3000000</v>
      </c>
      <c r="G114" s="112">
        <f t="shared" si="3"/>
        <v>2194500</v>
      </c>
      <c r="H114" s="117"/>
    </row>
    <row r="115" spans="1:8" x14ac:dyDescent="0.2">
      <c r="A115" s="109">
        <v>109</v>
      </c>
      <c r="B115" s="110" t="s">
        <v>1650</v>
      </c>
      <c r="C115" s="111" t="s">
        <v>1649</v>
      </c>
      <c r="D115" s="111" t="s">
        <v>1648</v>
      </c>
      <c r="E115" s="112">
        <f t="shared" si="2"/>
        <v>5194500</v>
      </c>
      <c r="F115" s="112">
        <v>3000000</v>
      </c>
      <c r="G115" s="112">
        <f t="shared" si="3"/>
        <v>2194500</v>
      </c>
      <c r="H115" s="117"/>
    </row>
    <row r="116" spans="1:8" x14ac:dyDescent="0.2">
      <c r="A116" s="109">
        <v>110</v>
      </c>
      <c r="B116" s="110" t="s">
        <v>1647</v>
      </c>
      <c r="C116" s="111" t="s">
        <v>1646</v>
      </c>
      <c r="D116" s="111" t="s">
        <v>1645</v>
      </c>
      <c r="E116" s="112">
        <f t="shared" si="2"/>
        <v>5194500</v>
      </c>
      <c r="F116" s="112">
        <v>3000000</v>
      </c>
      <c r="G116" s="112">
        <f t="shared" si="3"/>
        <v>2194500</v>
      </c>
      <c r="H116" s="117"/>
    </row>
    <row r="117" spans="1:8" x14ac:dyDescent="0.2">
      <c r="A117" s="109">
        <v>111</v>
      </c>
      <c r="B117" s="110" t="s">
        <v>1644</v>
      </c>
      <c r="C117" s="111" t="s">
        <v>1643</v>
      </c>
      <c r="D117" s="111" t="s">
        <v>1642</v>
      </c>
      <c r="E117" s="112">
        <f t="shared" si="2"/>
        <v>5194500</v>
      </c>
      <c r="F117" s="112">
        <v>3000000</v>
      </c>
      <c r="G117" s="112">
        <f t="shared" si="3"/>
        <v>2194500</v>
      </c>
      <c r="H117" s="117"/>
    </row>
    <row r="118" spans="1:8" x14ac:dyDescent="0.2">
      <c r="A118" s="109">
        <v>112</v>
      </c>
      <c r="B118" s="110" t="s">
        <v>1641</v>
      </c>
      <c r="C118" s="111" t="s">
        <v>1640</v>
      </c>
      <c r="D118" s="111" t="s">
        <v>1529</v>
      </c>
      <c r="E118" s="112">
        <f t="shared" si="2"/>
        <v>5194500</v>
      </c>
      <c r="F118" s="112">
        <v>3000000</v>
      </c>
      <c r="G118" s="112">
        <f t="shared" si="3"/>
        <v>2194500</v>
      </c>
      <c r="H118" s="117"/>
    </row>
    <row r="119" spans="1:8" x14ac:dyDescent="0.2">
      <c r="A119" s="109">
        <v>113</v>
      </c>
      <c r="B119" s="110" t="s">
        <v>1639</v>
      </c>
      <c r="C119" s="111" t="s">
        <v>1638</v>
      </c>
      <c r="D119" s="111" t="s">
        <v>1449</v>
      </c>
      <c r="E119" s="112">
        <f t="shared" si="2"/>
        <v>5194500</v>
      </c>
      <c r="F119" s="112">
        <v>3000000</v>
      </c>
      <c r="G119" s="112">
        <f t="shared" si="3"/>
        <v>2194500</v>
      </c>
      <c r="H119" s="117"/>
    </row>
    <row r="120" spans="1:8" x14ac:dyDescent="0.2">
      <c r="A120" s="109">
        <v>114</v>
      </c>
      <c r="B120" s="110" t="s">
        <v>1637</v>
      </c>
      <c r="C120" s="111" t="s">
        <v>1636</v>
      </c>
      <c r="D120" s="111" t="s">
        <v>1635</v>
      </c>
      <c r="E120" s="112">
        <f t="shared" si="2"/>
        <v>5194500</v>
      </c>
      <c r="F120" s="112">
        <v>3000000</v>
      </c>
      <c r="G120" s="112">
        <f t="shared" si="3"/>
        <v>2194500</v>
      </c>
      <c r="H120" s="117"/>
    </row>
    <row r="121" spans="1:8" x14ac:dyDescent="0.2">
      <c r="A121" s="109">
        <v>115</v>
      </c>
      <c r="B121" s="110" t="s">
        <v>1634</v>
      </c>
      <c r="C121" s="111" t="s">
        <v>1633</v>
      </c>
      <c r="D121" s="111" t="s">
        <v>1632</v>
      </c>
      <c r="E121" s="112">
        <f t="shared" si="2"/>
        <v>5194500</v>
      </c>
      <c r="F121" s="112">
        <v>3000000</v>
      </c>
      <c r="G121" s="112">
        <f t="shared" si="3"/>
        <v>2194500</v>
      </c>
      <c r="H121" s="117"/>
    </row>
    <row r="122" spans="1:8" x14ac:dyDescent="0.2">
      <c r="A122" s="109">
        <v>116</v>
      </c>
      <c r="B122" s="110" t="s">
        <v>1631</v>
      </c>
      <c r="C122" s="111" t="s">
        <v>1630</v>
      </c>
      <c r="D122" s="111" t="s">
        <v>1629</v>
      </c>
      <c r="E122" s="112">
        <f t="shared" si="2"/>
        <v>5194500</v>
      </c>
      <c r="F122" s="112">
        <v>3000000</v>
      </c>
      <c r="G122" s="112">
        <f t="shared" si="3"/>
        <v>2194500</v>
      </c>
      <c r="H122" s="117"/>
    </row>
    <row r="123" spans="1:8" x14ac:dyDescent="0.2">
      <c r="A123" s="109">
        <v>117</v>
      </c>
      <c r="B123" s="110" t="s">
        <v>1628</v>
      </c>
      <c r="C123" s="111" t="s">
        <v>1627</v>
      </c>
      <c r="D123" s="111" t="s">
        <v>1338</v>
      </c>
      <c r="E123" s="112">
        <f t="shared" si="2"/>
        <v>5194500</v>
      </c>
      <c r="F123" s="112">
        <v>7155000</v>
      </c>
      <c r="G123" s="112">
        <v>0</v>
      </c>
      <c r="H123" s="117"/>
    </row>
    <row r="124" spans="1:8" x14ac:dyDescent="0.2">
      <c r="A124" s="109">
        <v>118</v>
      </c>
      <c r="B124" s="110" t="s">
        <v>1626</v>
      </c>
      <c r="C124" s="111" t="s">
        <v>1625</v>
      </c>
      <c r="D124" s="111" t="s">
        <v>1624</v>
      </c>
      <c r="E124" s="112">
        <f t="shared" si="2"/>
        <v>5194500</v>
      </c>
      <c r="F124" s="112">
        <v>3000000</v>
      </c>
      <c r="G124" s="112">
        <f t="shared" si="3"/>
        <v>2194500</v>
      </c>
      <c r="H124" s="117"/>
    </row>
    <row r="125" spans="1:8" x14ac:dyDescent="0.2">
      <c r="A125" s="109">
        <v>119</v>
      </c>
      <c r="B125" s="110" t="s">
        <v>1623</v>
      </c>
      <c r="C125" s="111" t="s">
        <v>1622</v>
      </c>
      <c r="D125" s="111" t="s">
        <v>1269</v>
      </c>
      <c r="E125" s="112">
        <f t="shared" si="2"/>
        <v>5194500</v>
      </c>
      <c r="F125" s="112">
        <v>3000000</v>
      </c>
      <c r="G125" s="112">
        <f t="shared" si="3"/>
        <v>2194500</v>
      </c>
      <c r="H125" s="117"/>
    </row>
    <row r="126" spans="1:8" x14ac:dyDescent="0.2">
      <c r="A126" s="109">
        <v>120</v>
      </c>
      <c r="B126" s="110" t="s">
        <v>1621</v>
      </c>
      <c r="C126" s="111" t="s">
        <v>1620</v>
      </c>
      <c r="D126" s="111" t="s">
        <v>1619</v>
      </c>
      <c r="E126" s="112">
        <f t="shared" si="2"/>
        <v>5194500</v>
      </c>
      <c r="F126" s="112">
        <v>3000000</v>
      </c>
      <c r="G126" s="112">
        <f t="shared" si="3"/>
        <v>2194500</v>
      </c>
      <c r="H126" s="117"/>
    </row>
    <row r="127" spans="1:8" x14ac:dyDescent="0.2">
      <c r="A127" s="109">
        <v>121</v>
      </c>
      <c r="B127" s="110" t="s">
        <v>1618</v>
      </c>
      <c r="C127" s="111" t="s">
        <v>1617</v>
      </c>
      <c r="D127" s="111" t="s">
        <v>1616</v>
      </c>
      <c r="E127" s="112">
        <f t="shared" si="2"/>
        <v>5194500</v>
      </c>
      <c r="F127" s="112">
        <v>3000000</v>
      </c>
      <c r="G127" s="112">
        <f t="shared" si="3"/>
        <v>2194500</v>
      </c>
      <c r="H127" s="117"/>
    </row>
    <row r="128" spans="1:8" x14ac:dyDescent="0.2">
      <c r="A128" s="109">
        <v>122</v>
      </c>
      <c r="B128" s="110" t="s">
        <v>1615</v>
      </c>
      <c r="C128" s="111" t="s">
        <v>1614</v>
      </c>
      <c r="D128" s="111" t="s">
        <v>1542</v>
      </c>
      <c r="E128" s="112">
        <f t="shared" si="2"/>
        <v>5194500</v>
      </c>
      <c r="F128" s="112">
        <v>3000000</v>
      </c>
      <c r="G128" s="112">
        <f t="shared" si="3"/>
        <v>2194500</v>
      </c>
      <c r="H128" s="117"/>
    </row>
    <row r="129" spans="1:8" x14ac:dyDescent="0.2">
      <c r="A129" s="109">
        <v>123</v>
      </c>
      <c r="B129" s="110" t="s">
        <v>1613</v>
      </c>
      <c r="C129" s="111" t="s">
        <v>1612</v>
      </c>
      <c r="D129" s="111" t="s">
        <v>1611</v>
      </c>
      <c r="E129" s="112">
        <f t="shared" si="2"/>
        <v>5194500</v>
      </c>
      <c r="F129" s="112">
        <v>3000000</v>
      </c>
      <c r="G129" s="112">
        <f t="shared" si="3"/>
        <v>2194500</v>
      </c>
      <c r="H129" s="117"/>
    </row>
    <row r="130" spans="1:8" x14ac:dyDescent="0.2">
      <c r="A130" s="109">
        <v>124</v>
      </c>
      <c r="B130" s="110" t="s">
        <v>1610</v>
      </c>
      <c r="C130" s="111" t="s">
        <v>1609</v>
      </c>
      <c r="D130" s="111" t="s">
        <v>1434</v>
      </c>
      <c r="E130" s="112">
        <f t="shared" si="2"/>
        <v>5194500</v>
      </c>
      <c r="F130" s="112">
        <v>3000000</v>
      </c>
      <c r="G130" s="112">
        <f t="shared" si="3"/>
        <v>2194500</v>
      </c>
      <c r="H130" s="117"/>
    </row>
    <row r="131" spans="1:8" x14ac:dyDescent="0.2">
      <c r="A131" s="109">
        <v>125</v>
      </c>
      <c r="B131" s="110" t="s">
        <v>1608</v>
      </c>
      <c r="C131" s="111" t="s">
        <v>1607</v>
      </c>
      <c r="D131" s="111" t="s">
        <v>1606</v>
      </c>
      <c r="E131" s="112">
        <f t="shared" si="2"/>
        <v>5194500</v>
      </c>
      <c r="F131" s="112">
        <v>3000000</v>
      </c>
      <c r="G131" s="112">
        <f t="shared" si="3"/>
        <v>2194500</v>
      </c>
      <c r="H131" s="117"/>
    </row>
    <row r="132" spans="1:8" x14ac:dyDescent="0.2">
      <c r="A132" s="109">
        <v>126</v>
      </c>
      <c r="B132" s="110" t="s">
        <v>1605</v>
      </c>
      <c r="C132" s="111" t="s">
        <v>1604</v>
      </c>
      <c r="D132" s="111" t="s">
        <v>663</v>
      </c>
      <c r="E132" s="112">
        <f t="shared" si="2"/>
        <v>5194500</v>
      </c>
      <c r="F132" s="112">
        <v>3000000</v>
      </c>
      <c r="G132" s="112">
        <f t="shared" si="3"/>
        <v>2194500</v>
      </c>
      <c r="H132" s="117"/>
    </row>
    <row r="133" spans="1:8" x14ac:dyDescent="0.2">
      <c r="A133" s="109">
        <v>127</v>
      </c>
      <c r="B133" s="110" t="s">
        <v>1603</v>
      </c>
      <c r="C133" s="111" t="s">
        <v>1602</v>
      </c>
      <c r="D133" s="111" t="s">
        <v>1417</v>
      </c>
      <c r="E133" s="112">
        <f t="shared" si="2"/>
        <v>5194500</v>
      </c>
      <c r="F133" s="112">
        <v>3000000</v>
      </c>
      <c r="G133" s="112">
        <f t="shared" si="3"/>
        <v>2194500</v>
      </c>
      <c r="H133" s="117"/>
    </row>
    <row r="134" spans="1:8" x14ac:dyDescent="0.2">
      <c r="A134" s="109">
        <v>128</v>
      </c>
      <c r="B134" s="110" t="s">
        <v>1601</v>
      </c>
      <c r="C134" s="111" t="s">
        <v>1600</v>
      </c>
      <c r="D134" s="111" t="s">
        <v>1599</v>
      </c>
      <c r="E134" s="112">
        <f t="shared" si="2"/>
        <v>5194500</v>
      </c>
      <c r="F134" s="112">
        <v>3000000</v>
      </c>
      <c r="G134" s="112">
        <f t="shared" si="3"/>
        <v>2194500</v>
      </c>
      <c r="H134" s="117"/>
    </row>
    <row r="135" spans="1:8" x14ac:dyDescent="0.2">
      <c r="A135" s="109">
        <v>129</v>
      </c>
      <c r="B135" s="110" t="s">
        <v>1598</v>
      </c>
      <c r="C135" s="111" t="s">
        <v>430</v>
      </c>
      <c r="D135" s="111" t="s">
        <v>1338</v>
      </c>
      <c r="E135" s="112">
        <f t="shared" si="2"/>
        <v>5194500</v>
      </c>
      <c r="F135" s="112">
        <v>3000000</v>
      </c>
      <c r="G135" s="112">
        <f t="shared" si="3"/>
        <v>2194500</v>
      </c>
      <c r="H135" s="117"/>
    </row>
    <row r="136" spans="1:8" x14ac:dyDescent="0.2">
      <c r="A136" s="109">
        <v>130</v>
      </c>
      <c r="B136" s="110" t="s">
        <v>1597</v>
      </c>
      <c r="C136" s="111" t="s">
        <v>1596</v>
      </c>
      <c r="D136" s="111" t="s">
        <v>1595</v>
      </c>
      <c r="E136" s="112">
        <f t="shared" ref="E136:E199" si="4">15*346300</f>
        <v>5194500</v>
      </c>
      <c r="F136" s="112">
        <v>3000000</v>
      </c>
      <c r="G136" s="112">
        <f t="shared" ref="G136:G199" si="5">E136-F136</f>
        <v>2194500</v>
      </c>
      <c r="H136" s="117"/>
    </row>
    <row r="137" spans="1:8" x14ac:dyDescent="0.2">
      <c r="A137" s="109">
        <v>131</v>
      </c>
      <c r="B137" s="110" t="s">
        <v>1594</v>
      </c>
      <c r="C137" s="111" t="s">
        <v>423</v>
      </c>
      <c r="D137" s="111" t="s">
        <v>1593</v>
      </c>
      <c r="E137" s="112">
        <f t="shared" si="4"/>
        <v>5194500</v>
      </c>
      <c r="F137" s="112">
        <v>0</v>
      </c>
      <c r="G137" s="112">
        <f t="shared" si="5"/>
        <v>5194500</v>
      </c>
      <c r="H137" s="117"/>
    </row>
    <row r="138" spans="1:8" x14ac:dyDescent="0.2">
      <c r="A138" s="109">
        <v>132</v>
      </c>
      <c r="B138" s="110" t="s">
        <v>1592</v>
      </c>
      <c r="C138" s="111" t="s">
        <v>423</v>
      </c>
      <c r="D138" s="111" t="s">
        <v>522</v>
      </c>
      <c r="E138" s="112">
        <f t="shared" si="4"/>
        <v>5194500</v>
      </c>
      <c r="F138" s="112">
        <v>3000000</v>
      </c>
      <c r="G138" s="112">
        <f t="shared" si="5"/>
        <v>2194500</v>
      </c>
      <c r="H138" s="117"/>
    </row>
    <row r="139" spans="1:8" x14ac:dyDescent="0.2">
      <c r="A139" s="109">
        <v>133</v>
      </c>
      <c r="B139" s="110" t="s">
        <v>1591</v>
      </c>
      <c r="C139" s="111" t="s">
        <v>1590</v>
      </c>
      <c r="D139" s="111" t="s">
        <v>137</v>
      </c>
      <c r="E139" s="112">
        <f t="shared" si="4"/>
        <v>5194500</v>
      </c>
      <c r="F139" s="112">
        <v>3000000</v>
      </c>
      <c r="G139" s="112">
        <f t="shared" si="5"/>
        <v>2194500</v>
      </c>
      <c r="H139" s="117"/>
    </row>
    <row r="140" spans="1:8" x14ac:dyDescent="0.2">
      <c r="A140" s="109">
        <v>134</v>
      </c>
      <c r="B140" s="110" t="s">
        <v>1589</v>
      </c>
      <c r="C140" s="111" t="s">
        <v>1588</v>
      </c>
      <c r="D140" s="111" t="s">
        <v>1587</v>
      </c>
      <c r="E140" s="112">
        <f t="shared" si="4"/>
        <v>5194500</v>
      </c>
      <c r="F140" s="112">
        <v>3000000</v>
      </c>
      <c r="G140" s="112">
        <f t="shared" si="5"/>
        <v>2194500</v>
      </c>
      <c r="H140" s="117"/>
    </row>
    <row r="141" spans="1:8" x14ac:dyDescent="0.2">
      <c r="A141" s="109">
        <v>135</v>
      </c>
      <c r="B141" s="110" t="s">
        <v>1586</v>
      </c>
      <c r="C141" s="111" t="s">
        <v>1585</v>
      </c>
      <c r="D141" s="111" t="s">
        <v>1303</v>
      </c>
      <c r="E141" s="112">
        <f t="shared" si="4"/>
        <v>5194500</v>
      </c>
      <c r="F141" s="112">
        <v>3000000</v>
      </c>
      <c r="G141" s="112">
        <f t="shared" si="5"/>
        <v>2194500</v>
      </c>
      <c r="H141" s="117"/>
    </row>
    <row r="142" spans="1:8" x14ac:dyDescent="0.2">
      <c r="A142" s="109">
        <v>136</v>
      </c>
      <c r="B142" s="110" t="s">
        <v>1584</v>
      </c>
      <c r="C142" s="111" t="s">
        <v>1583</v>
      </c>
      <c r="D142" s="111" t="s">
        <v>1582</v>
      </c>
      <c r="E142" s="112">
        <f t="shared" si="4"/>
        <v>5194500</v>
      </c>
      <c r="F142" s="112">
        <v>3000000</v>
      </c>
      <c r="G142" s="112">
        <f t="shared" si="5"/>
        <v>2194500</v>
      </c>
      <c r="H142" s="117"/>
    </row>
    <row r="143" spans="1:8" x14ac:dyDescent="0.2">
      <c r="A143" s="109">
        <v>137</v>
      </c>
      <c r="B143" s="110" t="s">
        <v>1581</v>
      </c>
      <c r="C143" s="111" t="s">
        <v>1580</v>
      </c>
      <c r="D143" s="111" t="s">
        <v>1579</v>
      </c>
      <c r="E143" s="112">
        <f t="shared" si="4"/>
        <v>5194500</v>
      </c>
      <c r="F143" s="112">
        <v>3000000</v>
      </c>
      <c r="G143" s="112">
        <f t="shared" si="5"/>
        <v>2194500</v>
      </c>
      <c r="H143" s="117"/>
    </row>
    <row r="144" spans="1:8" x14ac:dyDescent="0.2">
      <c r="A144" s="109">
        <v>138</v>
      </c>
      <c r="B144" s="110" t="s">
        <v>1578</v>
      </c>
      <c r="C144" s="111" t="s">
        <v>1577</v>
      </c>
      <c r="D144" s="111" t="s">
        <v>1576</v>
      </c>
      <c r="E144" s="112">
        <f t="shared" si="4"/>
        <v>5194500</v>
      </c>
      <c r="F144" s="112">
        <v>3000000</v>
      </c>
      <c r="G144" s="112">
        <f t="shared" si="5"/>
        <v>2194500</v>
      </c>
      <c r="H144" s="117"/>
    </row>
    <row r="145" spans="1:8" x14ac:dyDescent="0.2">
      <c r="A145" s="109">
        <v>139</v>
      </c>
      <c r="B145" s="110" t="s">
        <v>1575</v>
      </c>
      <c r="C145" s="111" t="s">
        <v>1574</v>
      </c>
      <c r="D145" s="111" t="s">
        <v>1573</v>
      </c>
      <c r="E145" s="112">
        <f t="shared" si="4"/>
        <v>5194500</v>
      </c>
      <c r="F145" s="112">
        <v>3000000</v>
      </c>
      <c r="G145" s="112">
        <f t="shared" si="5"/>
        <v>2194500</v>
      </c>
      <c r="H145" s="117"/>
    </row>
    <row r="146" spans="1:8" x14ac:dyDescent="0.2">
      <c r="A146" s="109">
        <v>140</v>
      </c>
      <c r="B146" s="110" t="s">
        <v>1572</v>
      </c>
      <c r="C146" s="111" t="s">
        <v>1571</v>
      </c>
      <c r="D146" s="111" t="s">
        <v>1492</v>
      </c>
      <c r="E146" s="112">
        <f t="shared" si="4"/>
        <v>5194500</v>
      </c>
      <c r="F146" s="112">
        <v>3000000</v>
      </c>
      <c r="G146" s="112">
        <f t="shared" si="5"/>
        <v>2194500</v>
      </c>
      <c r="H146" s="117"/>
    </row>
    <row r="147" spans="1:8" x14ac:dyDescent="0.2">
      <c r="A147" s="109">
        <v>141</v>
      </c>
      <c r="B147" s="110" t="s">
        <v>1570</v>
      </c>
      <c r="C147" s="111" t="s">
        <v>1569</v>
      </c>
      <c r="D147" s="111" t="s">
        <v>1568</v>
      </c>
      <c r="E147" s="112">
        <f t="shared" si="4"/>
        <v>5194500</v>
      </c>
      <c r="F147" s="112">
        <v>3000000</v>
      </c>
      <c r="G147" s="112">
        <f t="shared" si="5"/>
        <v>2194500</v>
      </c>
      <c r="H147" s="117"/>
    </row>
    <row r="148" spans="1:8" x14ac:dyDescent="0.2">
      <c r="A148" s="109">
        <v>142</v>
      </c>
      <c r="B148" s="110" t="s">
        <v>1567</v>
      </c>
      <c r="C148" s="111" t="s">
        <v>1566</v>
      </c>
      <c r="D148" s="111" t="s">
        <v>1565</v>
      </c>
      <c r="E148" s="112">
        <f t="shared" si="4"/>
        <v>5194500</v>
      </c>
      <c r="F148" s="112">
        <v>3000000</v>
      </c>
      <c r="G148" s="112">
        <f t="shared" si="5"/>
        <v>2194500</v>
      </c>
      <c r="H148" s="117"/>
    </row>
    <row r="149" spans="1:8" x14ac:dyDescent="0.2">
      <c r="A149" s="109">
        <v>143</v>
      </c>
      <c r="B149" s="110" t="s">
        <v>1564</v>
      </c>
      <c r="C149" s="111" t="s">
        <v>1563</v>
      </c>
      <c r="D149" s="111" t="s">
        <v>1320</v>
      </c>
      <c r="E149" s="112">
        <f t="shared" si="4"/>
        <v>5194500</v>
      </c>
      <c r="F149" s="112">
        <v>3000000</v>
      </c>
      <c r="G149" s="112">
        <f t="shared" si="5"/>
        <v>2194500</v>
      </c>
      <c r="H149" s="117"/>
    </row>
    <row r="150" spans="1:8" x14ac:dyDescent="0.2">
      <c r="A150" s="109">
        <v>144</v>
      </c>
      <c r="B150" s="110" t="s">
        <v>1562</v>
      </c>
      <c r="C150" s="111" t="s">
        <v>1561</v>
      </c>
      <c r="D150" s="111" t="s">
        <v>1341</v>
      </c>
      <c r="E150" s="112">
        <f t="shared" si="4"/>
        <v>5194500</v>
      </c>
      <c r="F150" s="112">
        <v>3000000</v>
      </c>
      <c r="G150" s="112">
        <f t="shared" si="5"/>
        <v>2194500</v>
      </c>
      <c r="H150" s="117"/>
    </row>
    <row r="151" spans="1:8" x14ac:dyDescent="0.2">
      <c r="A151" s="109">
        <v>145</v>
      </c>
      <c r="B151" s="110" t="s">
        <v>1560</v>
      </c>
      <c r="C151" s="111" t="s">
        <v>1559</v>
      </c>
      <c r="D151" s="111" t="s">
        <v>1438</v>
      </c>
      <c r="E151" s="112">
        <f t="shared" si="4"/>
        <v>5194500</v>
      </c>
      <c r="F151" s="112">
        <v>3000000</v>
      </c>
      <c r="G151" s="112">
        <f t="shared" si="5"/>
        <v>2194500</v>
      </c>
      <c r="H151" s="117"/>
    </row>
    <row r="152" spans="1:8" x14ac:dyDescent="0.2">
      <c r="A152" s="109">
        <v>146</v>
      </c>
      <c r="B152" s="110" t="s">
        <v>1558</v>
      </c>
      <c r="C152" s="111" t="s">
        <v>1557</v>
      </c>
      <c r="D152" s="111" t="s">
        <v>1556</v>
      </c>
      <c r="E152" s="112">
        <f t="shared" si="4"/>
        <v>5194500</v>
      </c>
      <c r="F152" s="112">
        <v>3000000</v>
      </c>
      <c r="G152" s="112">
        <f t="shared" si="5"/>
        <v>2194500</v>
      </c>
      <c r="H152" s="117"/>
    </row>
    <row r="153" spans="1:8" x14ac:dyDescent="0.2">
      <c r="A153" s="109">
        <v>147</v>
      </c>
      <c r="B153" s="110" t="s">
        <v>1555</v>
      </c>
      <c r="C153" s="111" t="s">
        <v>1554</v>
      </c>
      <c r="D153" s="111" t="s">
        <v>1553</v>
      </c>
      <c r="E153" s="112">
        <f t="shared" si="4"/>
        <v>5194500</v>
      </c>
      <c r="F153" s="112">
        <v>3000000</v>
      </c>
      <c r="G153" s="112">
        <f t="shared" si="5"/>
        <v>2194500</v>
      </c>
      <c r="H153" s="117"/>
    </row>
    <row r="154" spans="1:8" x14ac:dyDescent="0.2">
      <c r="A154" s="109">
        <v>148</v>
      </c>
      <c r="B154" s="110" t="s">
        <v>1552</v>
      </c>
      <c r="C154" s="111" t="s">
        <v>1551</v>
      </c>
      <c r="D154" s="111" t="s">
        <v>1550</v>
      </c>
      <c r="E154" s="112">
        <f t="shared" si="4"/>
        <v>5194500</v>
      </c>
      <c r="F154" s="112">
        <v>3000000</v>
      </c>
      <c r="G154" s="112">
        <f t="shared" si="5"/>
        <v>2194500</v>
      </c>
      <c r="H154" s="117"/>
    </row>
    <row r="155" spans="1:8" x14ac:dyDescent="0.2">
      <c r="A155" s="109">
        <v>149</v>
      </c>
      <c r="B155" s="110" t="s">
        <v>1549</v>
      </c>
      <c r="C155" s="111" t="s">
        <v>1548</v>
      </c>
      <c r="D155" s="111" t="s">
        <v>1547</v>
      </c>
      <c r="E155" s="112">
        <f t="shared" si="4"/>
        <v>5194500</v>
      </c>
      <c r="F155" s="112">
        <v>3000000</v>
      </c>
      <c r="G155" s="112">
        <f t="shared" si="5"/>
        <v>2194500</v>
      </c>
      <c r="H155" s="117"/>
    </row>
    <row r="156" spans="1:8" x14ac:dyDescent="0.2">
      <c r="A156" s="109">
        <v>150</v>
      </c>
      <c r="B156" s="110" t="s">
        <v>1546</v>
      </c>
      <c r="C156" s="111" t="s">
        <v>1545</v>
      </c>
      <c r="D156" s="111" t="s">
        <v>1403</v>
      </c>
      <c r="E156" s="112">
        <f t="shared" si="4"/>
        <v>5194500</v>
      </c>
      <c r="F156" s="112">
        <v>3000000</v>
      </c>
      <c r="G156" s="112">
        <f t="shared" si="5"/>
        <v>2194500</v>
      </c>
      <c r="H156" s="117"/>
    </row>
    <row r="157" spans="1:8" x14ac:dyDescent="0.2">
      <c r="A157" s="109">
        <v>151</v>
      </c>
      <c r="B157" s="110" t="s">
        <v>1544</v>
      </c>
      <c r="C157" s="111" t="s">
        <v>1543</v>
      </c>
      <c r="D157" s="111" t="s">
        <v>1542</v>
      </c>
      <c r="E157" s="112">
        <f t="shared" si="4"/>
        <v>5194500</v>
      </c>
      <c r="F157" s="112">
        <v>3000000</v>
      </c>
      <c r="G157" s="112">
        <f t="shared" si="5"/>
        <v>2194500</v>
      </c>
      <c r="H157" s="117"/>
    </row>
    <row r="158" spans="1:8" x14ac:dyDescent="0.2">
      <c r="A158" s="109">
        <v>152</v>
      </c>
      <c r="B158" s="110" t="s">
        <v>1541</v>
      </c>
      <c r="C158" s="111" t="s">
        <v>1540</v>
      </c>
      <c r="D158" s="111" t="s">
        <v>1539</v>
      </c>
      <c r="E158" s="112">
        <f t="shared" si="4"/>
        <v>5194500</v>
      </c>
      <c r="F158" s="112">
        <v>3000000</v>
      </c>
      <c r="G158" s="112">
        <f t="shared" si="5"/>
        <v>2194500</v>
      </c>
      <c r="H158" s="117"/>
    </row>
    <row r="159" spans="1:8" x14ac:dyDescent="0.2">
      <c r="A159" s="109">
        <v>153</v>
      </c>
      <c r="B159" s="110" t="s">
        <v>1538</v>
      </c>
      <c r="C159" s="111" t="s">
        <v>1537</v>
      </c>
      <c r="D159" s="111" t="s">
        <v>1536</v>
      </c>
      <c r="E159" s="112">
        <f t="shared" si="4"/>
        <v>5194500</v>
      </c>
      <c r="F159" s="112">
        <v>3000000</v>
      </c>
      <c r="G159" s="112">
        <f t="shared" si="5"/>
        <v>2194500</v>
      </c>
      <c r="H159" s="117"/>
    </row>
    <row r="160" spans="1:8" x14ac:dyDescent="0.2">
      <c r="A160" s="109">
        <v>154</v>
      </c>
      <c r="B160" s="110" t="s">
        <v>1535</v>
      </c>
      <c r="C160" s="111" t="s">
        <v>1533</v>
      </c>
      <c r="D160" s="111" t="s">
        <v>1391</v>
      </c>
      <c r="E160" s="112">
        <f t="shared" si="4"/>
        <v>5194500</v>
      </c>
      <c r="F160" s="112">
        <v>3000000</v>
      </c>
      <c r="G160" s="112">
        <f t="shared" si="5"/>
        <v>2194500</v>
      </c>
      <c r="H160" s="117"/>
    </row>
    <row r="161" spans="1:8" x14ac:dyDescent="0.2">
      <c r="A161" s="109">
        <v>155</v>
      </c>
      <c r="B161" s="110" t="s">
        <v>1534</v>
      </c>
      <c r="C161" s="111" t="s">
        <v>1533</v>
      </c>
      <c r="D161" s="111" t="s">
        <v>1532</v>
      </c>
      <c r="E161" s="112">
        <f t="shared" si="4"/>
        <v>5194500</v>
      </c>
      <c r="F161" s="112">
        <v>3000000</v>
      </c>
      <c r="G161" s="112">
        <f t="shared" si="5"/>
        <v>2194500</v>
      </c>
      <c r="H161" s="117"/>
    </row>
    <row r="162" spans="1:8" x14ac:dyDescent="0.2">
      <c r="A162" s="109">
        <v>156</v>
      </c>
      <c r="B162" s="110" t="s">
        <v>1531</v>
      </c>
      <c r="C162" s="111" t="s">
        <v>1530</v>
      </c>
      <c r="D162" s="111" t="s">
        <v>1529</v>
      </c>
      <c r="E162" s="112">
        <f t="shared" si="4"/>
        <v>5194500</v>
      </c>
      <c r="F162" s="112">
        <v>3000000</v>
      </c>
      <c r="G162" s="112">
        <f t="shared" si="5"/>
        <v>2194500</v>
      </c>
      <c r="H162" s="117"/>
    </row>
    <row r="163" spans="1:8" x14ac:dyDescent="0.2">
      <c r="A163" s="109">
        <v>157</v>
      </c>
      <c r="B163" s="110" t="s">
        <v>1528</v>
      </c>
      <c r="C163" s="111" t="s">
        <v>1527</v>
      </c>
      <c r="D163" s="111" t="s">
        <v>1355</v>
      </c>
      <c r="E163" s="112">
        <f t="shared" si="4"/>
        <v>5194500</v>
      </c>
      <c r="F163" s="112">
        <v>3000000</v>
      </c>
      <c r="G163" s="112">
        <f t="shared" si="5"/>
        <v>2194500</v>
      </c>
      <c r="H163" s="117"/>
    </row>
    <row r="164" spans="1:8" x14ac:dyDescent="0.2">
      <c r="A164" s="109">
        <v>158</v>
      </c>
      <c r="B164" s="110" t="s">
        <v>1526</v>
      </c>
      <c r="C164" s="111" t="s">
        <v>1525</v>
      </c>
      <c r="D164" s="111" t="s">
        <v>1489</v>
      </c>
      <c r="E164" s="112">
        <f t="shared" si="4"/>
        <v>5194500</v>
      </c>
      <c r="F164" s="112">
        <v>3000000</v>
      </c>
      <c r="G164" s="112">
        <f t="shared" si="5"/>
        <v>2194500</v>
      </c>
      <c r="H164" s="117"/>
    </row>
    <row r="165" spans="1:8" x14ac:dyDescent="0.2">
      <c r="A165" s="109">
        <v>159</v>
      </c>
      <c r="B165" s="110" t="s">
        <v>1524</v>
      </c>
      <c r="C165" s="111" t="s">
        <v>1523</v>
      </c>
      <c r="D165" s="111" t="s">
        <v>1522</v>
      </c>
      <c r="E165" s="112">
        <f t="shared" si="4"/>
        <v>5194500</v>
      </c>
      <c r="F165" s="112">
        <v>3000000</v>
      </c>
      <c r="G165" s="112">
        <f t="shared" si="5"/>
        <v>2194500</v>
      </c>
      <c r="H165" s="117"/>
    </row>
    <row r="166" spans="1:8" x14ac:dyDescent="0.2">
      <c r="A166" s="109">
        <v>160</v>
      </c>
      <c r="B166" s="110" t="s">
        <v>1521</v>
      </c>
      <c r="C166" s="111" t="s">
        <v>1520</v>
      </c>
      <c r="D166" s="111" t="s">
        <v>1519</v>
      </c>
      <c r="E166" s="112">
        <f t="shared" si="4"/>
        <v>5194500</v>
      </c>
      <c r="F166" s="112">
        <v>3000000</v>
      </c>
      <c r="G166" s="112">
        <f t="shared" si="5"/>
        <v>2194500</v>
      </c>
      <c r="H166" s="117"/>
    </row>
    <row r="167" spans="1:8" x14ac:dyDescent="0.2">
      <c r="A167" s="109">
        <v>161</v>
      </c>
      <c r="B167" s="110" t="s">
        <v>1518</v>
      </c>
      <c r="C167" s="111" t="s">
        <v>1517</v>
      </c>
      <c r="D167" s="111" t="s">
        <v>1443</v>
      </c>
      <c r="E167" s="112">
        <f t="shared" si="4"/>
        <v>5194500</v>
      </c>
      <c r="F167" s="112">
        <v>3000000</v>
      </c>
      <c r="G167" s="112">
        <f t="shared" si="5"/>
        <v>2194500</v>
      </c>
      <c r="H167" s="117"/>
    </row>
    <row r="168" spans="1:8" x14ac:dyDescent="0.2">
      <c r="A168" s="109">
        <v>162</v>
      </c>
      <c r="B168" s="110" t="s">
        <v>1516</v>
      </c>
      <c r="C168" s="111" t="s">
        <v>1515</v>
      </c>
      <c r="D168" s="111" t="s">
        <v>1514</v>
      </c>
      <c r="E168" s="112">
        <f t="shared" si="4"/>
        <v>5194500</v>
      </c>
      <c r="F168" s="112">
        <v>3000000</v>
      </c>
      <c r="G168" s="112">
        <f t="shared" si="5"/>
        <v>2194500</v>
      </c>
      <c r="H168" s="117"/>
    </row>
    <row r="169" spans="1:8" x14ac:dyDescent="0.2">
      <c r="A169" s="109">
        <v>163</v>
      </c>
      <c r="B169" s="110" t="s">
        <v>1513</v>
      </c>
      <c r="C169" s="111" t="s">
        <v>1512</v>
      </c>
      <c r="D169" s="111" t="s">
        <v>1511</v>
      </c>
      <c r="E169" s="112">
        <f t="shared" si="4"/>
        <v>5194500</v>
      </c>
      <c r="F169" s="112">
        <v>3000000</v>
      </c>
      <c r="G169" s="112">
        <f t="shared" si="5"/>
        <v>2194500</v>
      </c>
      <c r="H169" s="117"/>
    </row>
    <row r="170" spans="1:8" x14ac:dyDescent="0.2">
      <c r="A170" s="109">
        <v>164</v>
      </c>
      <c r="B170" s="110" t="s">
        <v>1510</v>
      </c>
      <c r="C170" s="111" t="s">
        <v>1509</v>
      </c>
      <c r="D170" s="111" t="s">
        <v>1508</v>
      </c>
      <c r="E170" s="112">
        <f t="shared" si="4"/>
        <v>5194500</v>
      </c>
      <c r="F170" s="112">
        <v>3000000</v>
      </c>
      <c r="G170" s="112">
        <f t="shared" si="5"/>
        <v>2194500</v>
      </c>
      <c r="H170" s="117"/>
    </row>
    <row r="171" spans="1:8" x14ac:dyDescent="0.2">
      <c r="A171" s="109">
        <v>165</v>
      </c>
      <c r="B171" s="110" t="s">
        <v>1507</v>
      </c>
      <c r="C171" s="111" t="s">
        <v>574</v>
      </c>
      <c r="D171" s="111" t="s">
        <v>1506</v>
      </c>
      <c r="E171" s="112">
        <f t="shared" si="4"/>
        <v>5194500</v>
      </c>
      <c r="F171" s="112">
        <v>3000000</v>
      </c>
      <c r="G171" s="112">
        <f t="shared" si="5"/>
        <v>2194500</v>
      </c>
      <c r="H171" s="117"/>
    </row>
    <row r="172" spans="1:8" x14ac:dyDescent="0.2">
      <c r="A172" s="109">
        <v>166</v>
      </c>
      <c r="B172" s="110" t="s">
        <v>1505</v>
      </c>
      <c r="C172" s="111" t="s">
        <v>1504</v>
      </c>
      <c r="D172" s="111" t="s">
        <v>1503</v>
      </c>
      <c r="E172" s="112">
        <f t="shared" si="4"/>
        <v>5194500</v>
      </c>
      <c r="F172" s="112">
        <v>3000000</v>
      </c>
      <c r="G172" s="112">
        <f t="shared" si="5"/>
        <v>2194500</v>
      </c>
      <c r="H172" s="117"/>
    </row>
    <row r="173" spans="1:8" x14ac:dyDescent="0.2">
      <c r="A173" s="109">
        <v>167</v>
      </c>
      <c r="B173" s="110" t="s">
        <v>1502</v>
      </c>
      <c r="C173" s="111" t="s">
        <v>1501</v>
      </c>
      <c r="D173" s="111" t="s">
        <v>1500</v>
      </c>
      <c r="E173" s="112">
        <f t="shared" si="4"/>
        <v>5194500</v>
      </c>
      <c r="F173" s="112">
        <v>3000000</v>
      </c>
      <c r="G173" s="112">
        <f t="shared" si="5"/>
        <v>2194500</v>
      </c>
      <c r="H173" s="117"/>
    </row>
    <row r="174" spans="1:8" x14ac:dyDescent="0.2">
      <c r="A174" s="109">
        <v>168</v>
      </c>
      <c r="B174" s="110" t="s">
        <v>1499</v>
      </c>
      <c r="C174" s="111" t="s">
        <v>1498</v>
      </c>
      <c r="D174" s="111" t="s">
        <v>1489</v>
      </c>
      <c r="E174" s="112">
        <f t="shared" si="4"/>
        <v>5194500</v>
      </c>
      <c r="F174" s="112">
        <v>3000000</v>
      </c>
      <c r="G174" s="112">
        <f t="shared" si="5"/>
        <v>2194500</v>
      </c>
      <c r="H174" s="117"/>
    </row>
    <row r="175" spans="1:8" x14ac:dyDescent="0.2">
      <c r="A175" s="109">
        <v>169</v>
      </c>
      <c r="B175" s="110" t="s">
        <v>1497</v>
      </c>
      <c r="C175" s="111" t="s">
        <v>1496</v>
      </c>
      <c r="D175" s="111" t="s">
        <v>1495</v>
      </c>
      <c r="E175" s="112">
        <f t="shared" si="4"/>
        <v>5194500</v>
      </c>
      <c r="F175" s="112">
        <v>3000000</v>
      </c>
      <c r="G175" s="112">
        <f t="shared" si="5"/>
        <v>2194500</v>
      </c>
      <c r="H175" s="117"/>
    </row>
    <row r="176" spans="1:8" x14ac:dyDescent="0.2">
      <c r="A176" s="109">
        <v>170</v>
      </c>
      <c r="B176" s="110" t="s">
        <v>1494</v>
      </c>
      <c r="C176" s="111" t="s">
        <v>431</v>
      </c>
      <c r="D176" s="111" t="s">
        <v>1400</v>
      </c>
      <c r="E176" s="112">
        <f t="shared" si="4"/>
        <v>5194500</v>
      </c>
      <c r="F176" s="112">
        <v>3000000</v>
      </c>
      <c r="G176" s="112">
        <f t="shared" si="5"/>
        <v>2194500</v>
      </c>
      <c r="H176" s="117"/>
    </row>
    <row r="177" spans="1:8" x14ac:dyDescent="0.2">
      <c r="A177" s="109">
        <v>171</v>
      </c>
      <c r="B177" s="110" t="s">
        <v>1493</v>
      </c>
      <c r="C177" s="111" t="s">
        <v>431</v>
      </c>
      <c r="D177" s="111" t="s">
        <v>1492</v>
      </c>
      <c r="E177" s="112">
        <f t="shared" si="4"/>
        <v>5194500</v>
      </c>
      <c r="F177" s="112">
        <v>3000000</v>
      </c>
      <c r="G177" s="112">
        <f t="shared" si="5"/>
        <v>2194500</v>
      </c>
      <c r="H177" s="117"/>
    </row>
    <row r="178" spans="1:8" x14ac:dyDescent="0.2">
      <c r="A178" s="109">
        <v>172</v>
      </c>
      <c r="B178" s="110" t="s">
        <v>1491</v>
      </c>
      <c r="C178" s="111" t="s">
        <v>1490</v>
      </c>
      <c r="D178" s="111" t="s">
        <v>1489</v>
      </c>
      <c r="E178" s="112">
        <f t="shared" si="4"/>
        <v>5194500</v>
      </c>
      <c r="F178" s="112">
        <v>3000000</v>
      </c>
      <c r="G178" s="112">
        <f t="shared" si="5"/>
        <v>2194500</v>
      </c>
      <c r="H178" s="117"/>
    </row>
    <row r="179" spans="1:8" x14ac:dyDescent="0.2">
      <c r="A179" s="109">
        <v>173</v>
      </c>
      <c r="B179" s="110" t="s">
        <v>1488</v>
      </c>
      <c r="C179" s="111" t="s">
        <v>1487</v>
      </c>
      <c r="D179" s="111" t="s">
        <v>1486</v>
      </c>
      <c r="E179" s="112">
        <f t="shared" si="4"/>
        <v>5194500</v>
      </c>
      <c r="F179" s="112">
        <v>3000000</v>
      </c>
      <c r="G179" s="112">
        <f t="shared" si="5"/>
        <v>2194500</v>
      </c>
      <c r="H179" s="117"/>
    </row>
    <row r="180" spans="1:8" x14ac:dyDescent="0.2">
      <c r="A180" s="109">
        <v>174</v>
      </c>
      <c r="B180" s="110" t="s">
        <v>1485</v>
      </c>
      <c r="C180" s="111" t="s">
        <v>1484</v>
      </c>
      <c r="D180" s="111" t="s">
        <v>1483</v>
      </c>
      <c r="E180" s="112">
        <f t="shared" si="4"/>
        <v>5194500</v>
      </c>
      <c r="F180" s="112">
        <v>3000000</v>
      </c>
      <c r="G180" s="112">
        <f t="shared" si="5"/>
        <v>2194500</v>
      </c>
      <c r="H180" s="117"/>
    </row>
    <row r="181" spans="1:8" x14ac:dyDescent="0.2">
      <c r="A181" s="109">
        <v>175</v>
      </c>
      <c r="B181" s="110" t="s">
        <v>1482</v>
      </c>
      <c r="C181" s="111" t="s">
        <v>1481</v>
      </c>
      <c r="D181" s="111" t="s">
        <v>1480</v>
      </c>
      <c r="E181" s="112">
        <f t="shared" si="4"/>
        <v>5194500</v>
      </c>
      <c r="F181" s="112">
        <v>3000000</v>
      </c>
      <c r="G181" s="112">
        <f t="shared" si="5"/>
        <v>2194500</v>
      </c>
      <c r="H181" s="117"/>
    </row>
    <row r="182" spans="1:8" x14ac:dyDescent="0.2">
      <c r="A182" s="109">
        <v>176</v>
      </c>
      <c r="B182" s="110" t="s">
        <v>1479</v>
      </c>
      <c r="C182" s="111" t="s">
        <v>1478</v>
      </c>
      <c r="D182" s="111" t="s">
        <v>1477</v>
      </c>
      <c r="E182" s="112">
        <f t="shared" si="4"/>
        <v>5194500</v>
      </c>
      <c r="F182" s="112">
        <v>3000000</v>
      </c>
      <c r="G182" s="112">
        <f t="shared" si="5"/>
        <v>2194500</v>
      </c>
      <c r="H182" s="117"/>
    </row>
    <row r="183" spans="1:8" x14ac:dyDescent="0.2">
      <c r="A183" s="109">
        <v>177</v>
      </c>
      <c r="B183" s="110" t="s">
        <v>1476</v>
      </c>
      <c r="C183" s="111" t="s">
        <v>1475</v>
      </c>
      <c r="D183" s="111" t="s">
        <v>1474</v>
      </c>
      <c r="E183" s="112">
        <f t="shared" si="4"/>
        <v>5194500</v>
      </c>
      <c r="F183" s="112">
        <v>3000000</v>
      </c>
      <c r="G183" s="112">
        <f t="shared" si="5"/>
        <v>2194500</v>
      </c>
      <c r="H183" s="117"/>
    </row>
    <row r="184" spans="1:8" x14ac:dyDescent="0.2">
      <c r="A184" s="109">
        <v>178</v>
      </c>
      <c r="B184" s="110" t="s">
        <v>1473</v>
      </c>
      <c r="C184" s="111" t="s">
        <v>1472</v>
      </c>
      <c r="D184" s="111" t="s">
        <v>1471</v>
      </c>
      <c r="E184" s="112">
        <f t="shared" si="4"/>
        <v>5194500</v>
      </c>
      <c r="F184" s="112">
        <v>3000000</v>
      </c>
      <c r="G184" s="112">
        <f t="shared" si="5"/>
        <v>2194500</v>
      </c>
      <c r="H184" s="117"/>
    </row>
    <row r="185" spans="1:8" x14ac:dyDescent="0.2">
      <c r="A185" s="109">
        <v>179</v>
      </c>
      <c r="B185" s="110" t="s">
        <v>1470</v>
      </c>
      <c r="C185" s="111" t="s">
        <v>52</v>
      </c>
      <c r="D185" s="111" t="s">
        <v>845</v>
      </c>
      <c r="E185" s="112">
        <f t="shared" si="4"/>
        <v>5194500</v>
      </c>
      <c r="F185" s="112">
        <v>3000000</v>
      </c>
      <c r="G185" s="112">
        <f t="shared" si="5"/>
        <v>2194500</v>
      </c>
      <c r="H185" s="117"/>
    </row>
    <row r="186" spans="1:8" x14ac:dyDescent="0.2">
      <c r="A186" s="109">
        <v>180</v>
      </c>
      <c r="B186" s="110" t="s">
        <v>1469</v>
      </c>
      <c r="C186" s="111" t="s">
        <v>1468</v>
      </c>
      <c r="D186" s="111" t="s">
        <v>1467</v>
      </c>
      <c r="E186" s="112">
        <f t="shared" si="4"/>
        <v>5194500</v>
      </c>
      <c r="F186" s="112">
        <v>3000000</v>
      </c>
      <c r="G186" s="112">
        <f t="shared" si="5"/>
        <v>2194500</v>
      </c>
      <c r="H186" s="117"/>
    </row>
    <row r="187" spans="1:8" x14ac:dyDescent="0.2">
      <c r="A187" s="109">
        <v>181</v>
      </c>
      <c r="B187" s="110" t="s">
        <v>1466</v>
      </c>
      <c r="C187" s="111" t="s">
        <v>1465</v>
      </c>
      <c r="D187" s="111" t="s">
        <v>1464</v>
      </c>
      <c r="E187" s="112">
        <f t="shared" si="4"/>
        <v>5194500</v>
      </c>
      <c r="F187" s="112">
        <v>3000000</v>
      </c>
      <c r="G187" s="112">
        <f t="shared" si="5"/>
        <v>2194500</v>
      </c>
      <c r="H187" s="117"/>
    </row>
    <row r="188" spans="1:8" x14ac:dyDescent="0.2">
      <c r="A188" s="109">
        <v>182</v>
      </c>
      <c r="B188" s="110" t="s">
        <v>1463</v>
      </c>
      <c r="C188" s="111" t="s">
        <v>1462</v>
      </c>
      <c r="D188" s="111" t="s">
        <v>1461</v>
      </c>
      <c r="E188" s="112">
        <f t="shared" si="4"/>
        <v>5194500</v>
      </c>
      <c r="F188" s="112">
        <v>0</v>
      </c>
      <c r="G188" s="112">
        <f t="shared" si="5"/>
        <v>5194500</v>
      </c>
      <c r="H188" s="117"/>
    </row>
    <row r="189" spans="1:8" x14ac:dyDescent="0.2">
      <c r="A189" s="109">
        <v>183</v>
      </c>
      <c r="B189" s="110" t="s">
        <v>1460</v>
      </c>
      <c r="C189" s="111" t="s">
        <v>1459</v>
      </c>
      <c r="D189" s="111" t="s">
        <v>1458</v>
      </c>
      <c r="E189" s="112">
        <f t="shared" si="4"/>
        <v>5194500</v>
      </c>
      <c r="F189" s="112">
        <v>3000000</v>
      </c>
      <c r="G189" s="112">
        <f t="shared" si="5"/>
        <v>2194500</v>
      </c>
      <c r="H189" s="117"/>
    </row>
    <row r="190" spans="1:8" x14ac:dyDescent="0.2">
      <c r="A190" s="109">
        <v>184</v>
      </c>
      <c r="B190" s="110" t="s">
        <v>1457</v>
      </c>
      <c r="C190" s="111" t="s">
        <v>1456</v>
      </c>
      <c r="D190" s="111" t="s">
        <v>1455</v>
      </c>
      <c r="E190" s="112">
        <f t="shared" si="4"/>
        <v>5194500</v>
      </c>
      <c r="F190" s="112">
        <v>3000000</v>
      </c>
      <c r="G190" s="112">
        <f t="shared" si="5"/>
        <v>2194500</v>
      </c>
      <c r="H190" s="117"/>
    </row>
    <row r="191" spans="1:8" x14ac:dyDescent="0.2">
      <c r="A191" s="109">
        <v>185</v>
      </c>
      <c r="B191" s="110" t="s">
        <v>1454</v>
      </c>
      <c r="C191" s="111" t="s">
        <v>1453</v>
      </c>
      <c r="D191" s="111" t="s">
        <v>1452</v>
      </c>
      <c r="E191" s="112">
        <f t="shared" si="4"/>
        <v>5194500</v>
      </c>
      <c r="F191" s="112">
        <v>3000000</v>
      </c>
      <c r="G191" s="112">
        <f t="shared" si="5"/>
        <v>2194500</v>
      </c>
      <c r="H191" s="117"/>
    </row>
    <row r="192" spans="1:8" x14ac:dyDescent="0.2">
      <c r="A192" s="109">
        <v>186</v>
      </c>
      <c r="B192" s="110" t="s">
        <v>1451</v>
      </c>
      <c r="C192" s="111" t="s">
        <v>1450</v>
      </c>
      <c r="D192" s="111" t="s">
        <v>1449</v>
      </c>
      <c r="E192" s="112">
        <f t="shared" si="4"/>
        <v>5194500</v>
      </c>
      <c r="F192" s="112">
        <v>3000000</v>
      </c>
      <c r="G192" s="112">
        <f t="shared" si="5"/>
        <v>2194500</v>
      </c>
      <c r="H192" s="117"/>
    </row>
    <row r="193" spans="1:8" x14ac:dyDescent="0.2">
      <c r="A193" s="109">
        <v>187</v>
      </c>
      <c r="B193" s="110" t="s">
        <v>1448</v>
      </c>
      <c r="C193" s="111" t="s">
        <v>1447</v>
      </c>
      <c r="D193" s="111" t="s">
        <v>1446</v>
      </c>
      <c r="E193" s="112">
        <f t="shared" si="4"/>
        <v>5194500</v>
      </c>
      <c r="F193" s="112">
        <v>3000000</v>
      </c>
      <c r="G193" s="112">
        <f t="shared" si="5"/>
        <v>2194500</v>
      </c>
      <c r="H193" s="117"/>
    </row>
    <row r="194" spans="1:8" x14ac:dyDescent="0.2">
      <c r="A194" s="109">
        <v>188</v>
      </c>
      <c r="B194" s="110" t="s">
        <v>1445</v>
      </c>
      <c r="C194" s="111" t="s">
        <v>1444</v>
      </c>
      <c r="D194" s="111" t="s">
        <v>1443</v>
      </c>
      <c r="E194" s="112">
        <f t="shared" si="4"/>
        <v>5194500</v>
      </c>
      <c r="F194" s="112">
        <v>3000000</v>
      </c>
      <c r="G194" s="112">
        <f t="shared" si="5"/>
        <v>2194500</v>
      </c>
      <c r="H194" s="117"/>
    </row>
    <row r="195" spans="1:8" x14ac:dyDescent="0.2">
      <c r="A195" s="109">
        <v>189</v>
      </c>
      <c r="B195" s="110" t="s">
        <v>1442</v>
      </c>
      <c r="C195" s="111" t="s">
        <v>1441</v>
      </c>
      <c r="D195" s="111" t="s">
        <v>1284</v>
      </c>
      <c r="E195" s="112">
        <f t="shared" si="4"/>
        <v>5194500</v>
      </c>
      <c r="F195" s="112">
        <v>3000000</v>
      </c>
      <c r="G195" s="112">
        <f t="shared" si="5"/>
        <v>2194500</v>
      </c>
      <c r="H195" s="117"/>
    </row>
    <row r="196" spans="1:8" x14ac:dyDescent="0.2">
      <c r="A196" s="109">
        <v>190</v>
      </c>
      <c r="B196" s="110" t="s">
        <v>1440</v>
      </c>
      <c r="C196" s="111" t="s">
        <v>1439</v>
      </c>
      <c r="D196" s="111" t="s">
        <v>1438</v>
      </c>
      <c r="E196" s="112">
        <f t="shared" si="4"/>
        <v>5194500</v>
      </c>
      <c r="F196" s="112">
        <v>3000000</v>
      </c>
      <c r="G196" s="112">
        <f t="shared" si="5"/>
        <v>2194500</v>
      </c>
      <c r="H196" s="117"/>
    </row>
    <row r="197" spans="1:8" x14ac:dyDescent="0.2">
      <c r="A197" s="109">
        <v>191</v>
      </c>
      <c r="B197" s="110" t="s">
        <v>1437</v>
      </c>
      <c r="C197" s="111" t="s">
        <v>377</v>
      </c>
      <c r="D197" s="111" t="s">
        <v>1436</v>
      </c>
      <c r="E197" s="112">
        <f t="shared" si="4"/>
        <v>5194500</v>
      </c>
      <c r="F197" s="112">
        <v>3000000</v>
      </c>
      <c r="G197" s="112">
        <f t="shared" si="5"/>
        <v>2194500</v>
      </c>
      <c r="H197" s="117"/>
    </row>
    <row r="198" spans="1:8" x14ac:dyDescent="0.2">
      <c r="A198" s="109">
        <v>192</v>
      </c>
      <c r="B198" s="110" t="s">
        <v>1435</v>
      </c>
      <c r="C198" s="111" t="s">
        <v>843</v>
      </c>
      <c r="D198" s="111" t="s">
        <v>1434</v>
      </c>
      <c r="E198" s="112">
        <f t="shared" si="4"/>
        <v>5194500</v>
      </c>
      <c r="F198" s="112">
        <v>3000000</v>
      </c>
      <c r="G198" s="112">
        <f t="shared" si="5"/>
        <v>2194500</v>
      </c>
      <c r="H198" s="117"/>
    </row>
    <row r="199" spans="1:8" x14ac:dyDescent="0.2">
      <c r="A199" s="109">
        <v>193</v>
      </c>
      <c r="B199" s="110" t="s">
        <v>1433</v>
      </c>
      <c r="C199" s="111" t="s">
        <v>1432</v>
      </c>
      <c r="D199" s="111" t="s">
        <v>1431</v>
      </c>
      <c r="E199" s="112">
        <f t="shared" si="4"/>
        <v>5194500</v>
      </c>
      <c r="F199" s="112">
        <v>3000000</v>
      </c>
      <c r="G199" s="112">
        <f t="shared" si="5"/>
        <v>2194500</v>
      </c>
      <c r="H199" s="117"/>
    </row>
    <row r="200" spans="1:8" x14ac:dyDescent="0.2">
      <c r="A200" s="109">
        <v>194</v>
      </c>
      <c r="B200" s="110" t="s">
        <v>1430</v>
      </c>
      <c r="C200" s="111" t="s">
        <v>1429</v>
      </c>
      <c r="D200" s="111" t="s">
        <v>1428</v>
      </c>
      <c r="E200" s="112">
        <f t="shared" ref="E200:E263" si="6">15*346300</f>
        <v>5194500</v>
      </c>
      <c r="F200" s="112">
        <v>3000000</v>
      </c>
      <c r="G200" s="112">
        <f t="shared" ref="G200:G263" si="7">E200-F200</f>
        <v>2194500</v>
      </c>
      <c r="H200" s="117"/>
    </row>
    <row r="201" spans="1:8" x14ac:dyDescent="0.2">
      <c r="A201" s="109">
        <v>195</v>
      </c>
      <c r="B201" s="110" t="s">
        <v>1427</v>
      </c>
      <c r="C201" s="111" t="s">
        <v>1426</v>
      </c>
      <c r="D201" s="111" t="s">
        <v>1425</v>
      </c>
      <c r="E201" s="112">
        <f t="shared" si="6"/>
        <v>5194500</v>
      </c>
      <c r="F201" s="112">
        <v>3000000</v>
      </c>
      <c r="G201" s="112">
        <f t="shared" si="7"/>
        <v>2194500</v>
      </c>
      <c r="H201" s="117"/>
    </row>
    <row r="202" spans="1:8" x14ac:dyDescent="0.2">
      <c r="A202" s="109">
        <v>196</v>
      </c>
      <c r="B202" s="110" t="s">
        <v>1424</v>
      </c>
      <c r="C202" s="111" t="s">
        <v>1423</v>
      </c>
      <c r="D202" s="111" t="s">
        <v>1422</v>
      </c>
      <c r="E202" s="112">
        <f t="shared" si="6"/>
        <v>5194500</v>
      </c>
      <c r="F202" s="112">
        <v>3000000</v>
      </c>
      <c r="G202" s="112">
        <f t="shared" si="7"/>
        <v>2194500</v>
      </c>
      <c r="H202" s="117"/>
    </row>
    <row r="203" spans="1:8" x14ac:dyDescent="0.2">
      <c r="A203" s="109">
        <v>197</v>
      </c>
      <c r="B203" s="110" t="s">
        <v>1421</v>
      </c>
      <c r="C203" s="111" t="s">
        <v>419</v>
      </c>
      <c r="D203" s="111" t="s">
        <v>1420</v>
      </c>
      <c r="E203" s="112">
        <f t="shared" si="6"/>
        <v>5194500</v>
      </c>
      <c r="F203" s="112">
        <v>3000000</v>
      </c>
      <c r="G203" s="112">
        <f t="shared" si="7"/>
        <v>2194500</v>
      </c>
      <c r="H203" s="117"/>
    </row>
    <row r="204" spans="1:8" x14ac:dyDescent="0.2">
      <c r="A204" s="109">
        <v>198</v>
      </c>
      <c r="B204" s="110" t="s">
        <v>1419</v>
      </c>
      <c r="C204" s="111" t="s">
        <v>1418</v>
      </c>
      <c r="D204" s="111" t="s">
        <v>1417</v>
      </c>
      <c r="E204" s="112">
        <f t="shared" si="6"/>
        <v>5194500</v>
      </c>
      <c r="F204" s="112">
        <v>3000000</v>
      </c>
      <c r="G204" s="112">
        <f t="shared" si="7"/>
        <v>2194500</v>
      </c>
      <c r="H204" s="117"/>
    </row>
    <row r="205" spans="1:8" x14ac:dyDescent="0.2">
      <c r="A205" s="109">
        <v>199</v>
      </c>
      <c r="B205" s="110" t="s">
        <v>1416</v>
      </c>
      <c r="C205" s="111" t="s">
        <v>1415</v>
      </c>
      <c r="D205" s="111" t="s">
        <v>1414</v>
      </c>
      <c r="E205" s="112">
        <f t="shared" si="6"/>
        <v>5194500</v>
      </c>
      <c r="F205" s="112">
        <v>3000000</v>
      </c>
      <c r="G205" s="112">
        <f t="shared" si="7"/>
        <v>2194500</v>
      </c>
      <c r="H205" s="117"/>
    </row>
    <row r="206" spans="1:8" x14ac:dyDescent="0.2">
      <c r="A206" s="109">
        <v>200</v>
      </c>
      <c r="B206" s="110" t="s">
        <v>1413</v>
      </c>
      <c r="C206" s="111" t="s">
        <v>441</v>
      </c>
      <c r="D206" s="111" t="s">
        <v>1412</v>
      </c>
      <c r="E206" s="112">
        <f t="shared" si="6"/>
        <v>5194500</v>
      </c>
      <c r="F206" s="112">
        <v>3000000</v>
      </c>
      <c r="G206" s="112">
        <f t="shared" si="7"/>
        <v>2194500</v>
      </c>
      <c r="H206" s="117"/>
    </row>
    <row r="207" spans="1:8" x14ac:dyDescent="0.2">
      <c r="A207" s="109">
        <v>201</v>
      </c>
      <c r="B207" s="110" t="s">
        <v>1411</v>
      </c>
      <c r="C207" s="111" t="s">
        <v>1410</v>
      </c>
      <c r="D207" s="111" t="s">
        <v>1409</v>
      </c>
      <c r="E207" s="112">
        <f t="shared" si="6"/>
        <v>5194500</v>
      </c>
      <c r="F207" s="112">
        <v>3000000</v>
      </c>
      <c r="G207" s="112">
        <f t="shared" si="7"/>
        <v>2194500</v>
      </c>
      <c r="H207" s="117"/>
    </row>
    <row r="208" spans="1:8" x14ac:dyDescent="0.2">
      <c r="A208" s="109">
        <v>202</v>
      </c>
      <c r="B208" s="110" t="s">
        <v>1408</v>
      </c>
      <c r="C208" s="111" t="s">
        <v>1407</v>
      </c>
      <c r="D208" s="111" t="s">
        <v>1406</v>
      </c>
      <c r="E208" s="112">
        <f t="shared" si="6"/>
        <v>5194500</v>
      </c>
      <c r="F208" s="112">
        <v>3000000</v>
      </c>
      <c r="G208" s="112">
        <f t="shared" si="7"/>
        <v>2194500</v>
      </c>
      <c r="H208" s="117"/>
    </row>
    <row r="209" spans="1:8" x14ac:dyDescent="0.2">
      <c r="A209" s="109">
        <v>203</v>
      </c>
      <c r="B209" s="110" t="s">
        <v>1405</v>
      </c>
      <c r="C209" s="111" t="s">
        <v>1404</v>
      </c>
      <c r="D209" s="111" t="s">
        <v>1403</v>
      </c>
      <c r="E209" s="112">
        <f t="shared" si="6"/>
        <v>5194500</v>
      </c>
      <c r="F209" s="112">
        <v>3000000</v>
      </c>
      <c r="G209" s="112">
        <f t="shared" si="7"/>
        <v>2194500</v>
      </c>
      <c r="H209" s="117"/>
    </row>
    <row r="210" spans="1:8" x14ac:dyDescent="0.2">
      <c r="A210" s="109">
        <v>204</v>
      </c>
      <c r="B210" s="110" t="s">
        <v>1402</v>
      </c>
      <c r="C210" s="111" t="s">
        <v>1401</v>
      </c>
      <c r="D210" s="111" t="s">
        <v>1400</v>
      </c>
      <c r="E210" s="112">
        <f t="shared" si="6"/>
        <v>5194500</v>
      </c>
      <c r="F210" s="112">
        <v>3050000</v>
      </c>
      <c r="G210" s="112">
        <f t="shared" si="7"/>
        <v>2144500</v>
      </c>
      <c r="H210" s="117"/>
    </row>
    <row r="211" spans="1:8" x14ac:dyDescent="0.2">
      <c r="A211" s="109">
        <v>205</v>
      </c>
      <c r="B211" s="110" t="s">
        <v>1399</v>
      </c>
      <c r="C211" s="111" t="s">
        <v>1398</v>
      </c>
      <c r="D211" s="111" t="s">
        <v>1397</v>
      </c>
      <c r="E211" s="112">
        <f t="shared" si="6"/>
        <v>5194500</v>
      </c>
      <c r="F211" s="112">
        <v>3000000</v>
      </c>
      <c r="G211" s="112">
        <f t="shared" si="7"/>
        <v>2194500</v>
      </c>
      <c r="H211" s="117"/>
    </row>
    <row r="212" spans="1:8" x14ac:dyDescent="0.2">
      <c r="A212" s="109">
        <v>206</v>
      </c>
      <c r="B212" s="110" t="s">
        <v>1396</v>
      </c>
      <c r="C212" s="111" t="s">
        <v>1395</v>
      </c>
      <c r="D212" s="111" t="s">
        <v>1394</v>
      </c>
      <c r="E212" s="112">
        <f t="shared" si="6"/>
        <v>5194500</v>
      </c>
      <c r="F212" s="112">
        <v>3000000</v>
      </c>
      <c r="G212" s="112">
        <f t="shared" si="7"/>
        <v>2194500</v>
      </c>
      <c r="H212" s="117"/>
    </row>
    <row r="213" spans="1:8" x14ac:dyDescent="0.2">
      <c r="A213" s="109">
        <v>207</v>
      </c>
      <c r="B213" s="110" t="s">
        <v>1393</v>
      </c>
      <c r="C213" s="111" t="s">
        <v>1392</v>
      </c>
      <c r="D213" s="111" t="s">
        <v>1391</v>
      </c>
      <c r="E213" s="112">
        <f t="shared" si="6"/>
        <v>5194500</v>
      </c>
      <c r="F213" s="112">
        <v>3000000</v>
      </c>
      <c r="G213" s="112">
        <f t="shared" si="7"/>
        <v>2194500</v>
      </c>
      <c r="H213" s="117"/>
    </row>
    <row r="214" spans="1:8" x14ac:dyDescent="0.2">
      <c r="A214" s="109">
        <v>208</v>
      </c>
      <c r="B214" s="110" t="s">
        <v>1390</v>
      </c>
      <c r="C214" s="111" t="s">
        <v>1389</v>
      </c>
      <c r="D214" s="111" t="s">
        <v>1388</v>
      </c>
      <c r="E214" s="112">
        <f t="shared" si="6"/>
        <v>5194500</v>
      </c>
      <c r="F214" s="112">
        <v>3000000</v>
      </c>
      <c r="G214" s="112">
        <f t="shared" si="7"/>
        <v>2194500</v>
      </c>
      <c r="H214" s="117"/>
    </row>
    <row r="215" spans="1:8" x14ac:dyDescent="0.2">
      <c r="A215" s="109">
        <v>209</v>
      </c>
      <c r="B215" s="110" t="s">
        <v>1387</v>
      </c>
      <c r="C215" s="111" t="s">
        <v>1386</v>
      </c>
      <c r="D215" s="111" t="s">
        <v>1385</v>
      </c>
      <c r="E215" s="112">
        <f t="shared" si="6"/>
        <v>5194500</v>
      </c>
      <c r="F215" s="112">
        <v>3000000</v>
      </c>
      <c r="G215" s="112">
        <f t="shared" si="7"/>
        <v>2194500</v>
      </c>
      <c r="H215" s="117"/>
    </row>
    <row r="216" spans="1:8" x14ac:dyDescent="0.2">
      <c r="A216" s="109">
        <v>210</v>
      </c>
      <c r="B216" s="110" t="s">
        <v>1384</v>
      </c>
      <c r="C216" s="111" t="s">
        <v>1383</v>
      </c>
      <c r="D216" s="111" t="s">
        <v>1382</v>
      </c>
      <c r="E216" s="112">
        <f t="shared" si="6"/>
        <v>5194500</v>
      </c>
      <c r="F216" s="112">
        <v>3000000</v>
      </c>
      <c r="G216" s="112">
        <f t="shared" si="7"/>
        <v>2194500</v>
      </c>
      <c r="H216" s="117"/>
    </row>
    <row r="217" spans="1:8" x14ac:dyDescent="0.2">
      <c r="A217" s="109">
        <v>211</v>
      </c>
      <c r="B217" s="110" t="s">
        <v>1381</v>
      </c>
      <c r="C217" s="111" t="s">
        <v>225</v>
      </c>
      <c r="D217" s="111" t="s">
        <v>1380</v>
      </c>
      <c r="E217" s="112">
        <f t="shared" si="6"/>
        <v>5194500</v>
      </c>
      <c r="F217" s="112">
        <v>3000000</v>
      </c>
      <c r="G217" s="112">
        <f t="shared" si="7"/>
        <v>2194500</v>
      </c>
      <c r="H217" s="117"/>
    </row>
    <row r="218" spans="1:8" x14ac:dyDescent="0.2">
      <c r="A218" s="109">
        <v>212</v>
      </c>
      <c r="B218" s="110" t="s">
        <v>1379</v>
      </c>
      <c r="C218" s="111" t="s">
        <v>1378</v>
      </c>
      <c r="D218" s="111" t="s">
        <v>1377</v>
      </c>
      <c r="E218" s="112">
        <f t="shared" si="6"/>
        <v>5194500</v>
      </c>
      <c r="F218" s="112">
        <v>3000000</v>
      </c>
      <c r="G218" s="112">
        <f t="shared" si="7"/>
        <v>2194500</v>
      </c>
      <c r="H218" s="117"/>
    </row>
    <row r="219" spans="1:8" x14ac:dyDescent="0.2">
      <c r="A219" s="109">
        <v>213</v>
      </c>
      <c r="B219" s="110" t="s">
        <v>1376</v>
      </c>
      <c r="C219" s="111" t="s">
        <v>243</v>
      </c>
      <c r="D219" s="111" t="s">
        <v>1375</v>
      </c>
      <c r="E219" s="112">
        <f t="shared" si="6"/>
        <v>5194500</v>
      </c>
      <c r="F219" s="112">
        <v>3000000</v>
      </c>
      <c r="G219" s="112">
        <f t="shared" si="7"/>
        <v>2194500</v>
      </c>
      <c r="H219" s="117"/>
    </row>
    <row r="220" spans="1:8" x14ac:dyDescent="0.2">
      <c r="A220" s="109">
        <v>214</v>
      </c>
      <c r="B220" s="110" t="s">
        <v>1374</v>
      </c>
      <c r="C220" s="111" t="s">
        <v>1373</v>
      </c>
      <c r="D220" s="111" t="s">
        <v>1372</v>
      </c>
      <c r="E220" s="112">
        <f t="shared" si="6"/>
        <v>5194500</v>
      </c>
      <c r="F220" s="112">
        <v>3000000</v>
      </c>
      <c r="G220" s="112">
        <f t="shared" si="7"/>
        <v>2194500</v>
      </c>
      <c r="H220" s="117"/>
    </row>
    <row r="221" spans="1:8" x14ac:dyDescent="0.2">
      <c r="A221" s="109">
        <v>215</v>
      </c>
      <c r="B221" s="110" t="s">
        <v>1371</v>
      </c>
      <c r="C221" s="111" t="s">
        <v>1370</v>
      </c>
      <c r="D221" s="111" t="s">
        <v>1369</v>
      </c>
      <c r="E221" s="112">
        <f t="shared" si="6"/>
        <v>5194500</v>
      </c>
      <c r="F221" s="112">
        <v>3000000</v>
      </c>
      <c r="G221" s="112">
        <f t="shared" si="7"/>
        <v>2194500</v>
      </c>
      <c r="H221" s="117"/>
    </row>
    <row r="222" spans="1:8" x14ac:dyDescent="0.2">
      <c r="A222" s="109">
        <v>216</v>
      </c>
      <c r="B222" s="110" t="s">
        <v>1368</v>
      </c>
      <c r="C222" s="111" t="s">
        <v>1367</v>
      </c>
      <c r="D222" s="111" t="s">
        <v>1366</v>
      </c>
      <c r="E222" s="112">
        <f t="shared" si="6"/>
        <v>5194500</v>
      </c>
      <c r="F222" s="112">
        <v>3000000</v>
      </c>
      <c r="G222" s="112">
        <f t="shared" si="7"/>
        <v>2194500</v>
      </c>
      <c r="H222" s="117"/>
    </row>
    <row r="223" spans="1:8" x14ac:dyDescent="0.2">
      <c r="A223" s="109">
        <v>217</v>
      </c>
      <c r="B223" s="110" t="s">
        <v>1365</v>
      </c>
      <c r="C223" s="111" t="s">
        <v>1364</v>
      </c>
      <c r="D223" s="111" t="s">
        <v>1363</v>
      </c>
      <c r="E223" s="112">
        <f t="shared" si="6"/>
        <v>5194500</v>
      </c>
      <c r="F223" s="112">
        <v>3000000</v>
      </c>
      <c r="G223" s="112">
        <f t="shared" si="7"/>
        <v>2194500</v>
      </c>
      <c r="H223" s="117"/>
    </row>
    <row r="224" spans="1:8" x14ac:dyDescent="0.2">
      <c r="A224" s="109">
        <v>218</v>
      </c>
      <c r="B224" s="110" t="s">
        <v>1362</v>
      </c>
      <c r="C224" s="111" t="s">
        <v>1361</v>
      </c>
      <c r="D224" s="111" t="s">
        <v>1306</v>
      </c>
      <c r="E224" s="112">
        <f t="shared" si="6"/>
        <v>5194500</v>
      </c>
      <c r="F224" s="112">
        <v>3000000</v>
      </c>
      <c r="G224" s="112">
        <f t="shared" si="7"/>
        <v>2194500</v>
      </c>
      <c r="H224" s="117"/>
    </row>
    <row r="225" spans="1:8" x14ac:dyDescent="0.2">
      <c r="A225" s="109">
        <v>219</v>
      </c>
      <c r="B225" s="110" t="s">
        <v>1360</v>
      </c>
      <c r="C225" s="111" t="s">
        <v>1359</v>
      </c>
      <c r="D225" s="111" t="s">
        <v>1358</v>
      </c>
      <c r="E225" s="112">
        <f t="shared" si="6"/>
        <v>5194500</v>
      </c>
      <c r="F225" s="112">
        <v>3000000</v>
      </c>
      <c r="G225" s="112">
        <f t="shared" si="7"/>
        <v>2194500</v>
      </c>
      <c r="H225" s="117"/>
    </row>
    <row r="226" spans="1:8" x14ac:dyDescent="0.2">
      <c r="A226" s="109">
        <v>220</v>
      </c>
      <c r="B226" s="110" t="s">
        <v>1357</v>
      </c>
      <c r="C226" s="111" t="s">
        <v>1356</v>
      </c>
      <c r="D226" s="111" t="s">
        <v>1355</v>
      </c>
      <c r="E226" s="112">
        <f t="shared" si="6"/>
        <v>5194500</v>
      </c>
      <c r="F226" s="112">
        <v>3000000</v>
      </c>
      <c r="G226" s="112">
        <f t="shared" si="7"/>
        <v>2194500</v>
      </c>
      <c r="H226" s="117"/>
    </row>
    <row r="227" spans="1:8" x14ac:dyDescent="0.2">
      <c r="A227" s="109">
        <v>221</v>
      </c>
      <c r="B227" s="110" t="s">
        <v>1354</v>
      </c>
      <c r="C227" s="111" t="s">
        <v>420</v>
      </c>
      <c r="D227" s="111" t="s">
        <v>150</v>
      </c>
      <c r="E227" s="112">
        <f t="shared" si="6"/>
        <v>5194500</v>
      </c>
      <c r="F227" s="112">
        <v>3000000</v>
      </c>
      <c r="G227" s="112">
        <f t="shared" si="7"/>
        <v>2194500</v>
      </c>
      <c r="H227" s="117"/>
    </row>
    <row r="228" spans="1:8" x14ac:dyDescent="0.2">
      <c r="A228" s="109">
        <v>222</v>
      </c>
      <c r="B228" s="110" t="s">
        <v>1353</v>
      </c>
      <c r="C228" s="111" t="s">
        <v>1352</v>
      </c>
      <c r="D228" s="111" t="s">
        <v>1286</v>
      </c>
      <c r="E228" s="112">
        <f t="shared" si="6"/>
        <v>5194500</v>
      </c>
      <c r="F228" s="112">
        <v>3000000</v>
      </c>
      <c r="G228" s="112">
        <f t="shared" si="7"/>
        <v>2194500</v>
      </c>
      <c r="H228" s="117"/>
    </row>
    <row r="229" spans="1:8" x14ac:dyDescent="0.2">
      <c r="A229" s="113">
        <v>223</v>
      </c>
      <c r="B229" s="114" t="s">
        <v>1351</v>
      </c>
      <c r="C229" s="115" t="s">
        <v>1350</v>
      </c>
      <c r="D229" s="115" t="s">
        <v>1349</v>
      </c>
      <c r="E229" s="112">
        <f t="shared" si="6"/>
        <v>5194500</v>
      </c>
      <c r="F229" s="112">
        <v>3000000</v>
      </c>
      <c r="G229" s="112">
        <f t="shared" si="7"/>
        <v>2194500</v>
      </c>
      <c r="H229" s="117"/>
    </row>
    <row r="230" spans="1:8" x14ac:dyDescent="0.2">
      <c r="A230" s="109">
        <v>224</v>
      </c>
      <c r="B230" s="110" t="s">
        <v>1348</v>
      </c>
      <c r="C230" s="111" t="s">
        <v>1347</v>
      </c>
      <c r="D230" s="111" t="s">
        <v>1346</v>
      </c>
      <c r="E230" s="112">
        <f t="shared" si="6"/>
        <v>5194500</v>
      </c>
      <c r="F230" s="112">
        <v>3000000</v>
      </c>
      <c r="G230" s="112">
        <f t="shared" si="7"/>
        <v>2194500</v>
      </c>
      <c r="H230" s="117"/>
    </row>
    <row r="231" spans="1:8" x14ac:dyDescent="0.2">
      <c r="A231" s="109">
        <v>225</v>
      </c>
      <c r="B231" s="110" t="s">
        <v>1345</v>
      </c>
      <c r="C231" s="111" t="s">
        <v>1344</v>
      </c>
      <c r="D231" s="111" t="s">
        <v>1332</v>
      </c>
      <c r="E231" s="112">
        <f t="shared" si="6"/>
        <v>5194500</v>
      </c>
      <c r="F231" s="112">
        <v>3000000</v>
      </c>
      <c r="G231" s="112">
        <f t="shared" si="7"/>
        <v>2194500</v>
      </c>
      <c r="H231" s="117"/>
    </row>
    <row r="232" spans="1:8" x14ac:dyDescent="0.2">
      <c r="A232" s="109">
        <v>226</v>
      </c>
      <c r="B232" s="110" t="s">
        <v>1343</v>
      </c>
      <c r="C232" s="111" t="s">
        <v>1342</v>
      </c>
      <c r="D232" s="111" t="s">
        <v>1341</v>
      </c>
      <c r="E232" s="112">
        <f t="shared" si="6"/>
        <v>5194500</v>
      </c>
      <c r="F232" s="112">
        <v>3000000</v>
      </c>
      <c r="G232" s="112">
        <f t="shared" si="7"/>
        <v>2194500</v>
      </c>
      <c r="H232" s="117"/>
    </row>
    <row r="233" spans="1:8" x14ac:dyDescent="0.2">
      <c r="A233" s="109">
        <v>227</v>
      </c>
      <c r="B233" s="110" t="s">
        <v>1340</v>
      </c>
      <c r="C233" s="111" t="s">
        <v>1339</v>
      </c>
      <c r="D233" s="111" t="s">
        <v>1338</v>
      </c>
      <c r="E233" s="112">
        <f t="shared" si="6"/>
        <v>5194500</v>
      </c>
      <c r="F233" s="112">
        <v>3000000</v>
      </c>
      <c r="G233" s="112">
        <v>0</v>
      </c>
      <c r="H233" s="118" t="s">
        <v>1925</v>
      </c>
    </row>
    <row r="234" spans="1:8" x14ac:dyDescent="0.2">
      <c r="A234" s="109">
        <v>228</v>
      </c>
      <c r="B234" s="110" t="s">
        <v>1337</v>
      </c>
      <c r="C234" s="111" t="s">
        <v>1336</v>
      </c>
      <c r="D234" s="111" t="s">
        <v>1311</v>
      </c>
      <c r="E234" s="112">
        <f t="shared" si="6"/>
        <v>5194500</v>
      </c>
      <c r="F234" s="112">
        <v>3000000</v>
      </c>
      <c r="G234" s="112">
        <f t="shared" si="7"/>
        <v>2194500</v>
      </c>
      <c r="H234" s="117"/>
    </row>
    <row r="235" spans="1:8" x14ac:dyDescent="0.2">
      <c r="A235" s="109">
        <v>229</v>
      </c>
      <c r="B235" s="110" t="s">
        <v>1335</v>
      </c>
      <c r="C235" s="111" t="s">
        <v>1334</v>
      </c>
      <c r="D235" s="111" t="s">
        <v>1330</v>
      </c>
      <c r="E235" s="112">
        <f t="shared" si="6"/>
        <v>5194500</v>
      </c>
      <c r="F235" s="112">
        <v>3000000</v>
      </c>
      <c r="G235" s="112">
        <f t="shared" si="7"/>
        <v>2194500</v>
      </c>
      <c r="H235" s="117"/>
    </row>
    <row r="236" spans="1:8" x14ac:dyDescent="0.2">
      <c r="A236" s="109">
        <v>230</v>
      </c>
      <c r="B236" s="110" t="s">
        <v>1333</v>
      </c>
      <c r="C236" s="111" t="s">
        <v>668</v>
      </c>
      <c r="D236" s="111" t="s">
        <v>1332</v>
      </c>
      <c r="E236" s="112">
        <f t="shared" si="6"/>
        <v>5194500</v>
      </c>
      <c r="F236" s="112">
        <v>3000000</v>
      </c>
      <c r="G236" s="112">
        <f t="shared" si="7"/>
        <v>2194500</v>
      </c>
      <c r="H236" s="117"/>
    </row>
    <row r="237" spans="1:8" x14ac:dyDescent="0.2">
      <c r="A237" s="109">
        <v>231</v>
      </c>
      <c r="B237" s="110" t="s">
        <v>1331</v>
      </c>
      <c r="C237" s="111" t="s">
        <v>493</v>
      </c>
      <c r="D237" s="111" t="s">
        <v>1330</v>
      </c>
      <c r="E237" s="112">
        <f t="shared" si="6"/>
        <v>5194500</v>
      </c>
      <c r="F237" s="112">
        <v>3000000</v>
      </c>
      <c r="G237" s="112">
        <f t="shared" si="7"/>
        <v>2194500</v>
      </c>
      <c r="H237" s="117"/>
    </row>
    <row r="238" spans="1:8" x14ac:dyDescent="0.2">
      <c r="A238" s="109">
        <v>232</v>
      </c>
      <c r="B238" s="110" t="s">
        <v>1329</v>
      </c>
      <c r="C238" s="111" t="s">
        <v>493</v>
      </c>
      <c r="D238" s="111" t="s">
        <v>1328</v>
      </c>
      <c r="E238" s="112">
        <f t="shared" si="6"/>
        <v>5194500</v>
      </c>
      <c r="F238" s="112">
        <v>2295000</v>
      </c>
      <c r="G238" s="112">
        <f t="shared" si="7"/>
        <v>2899500</v>
      </c>
      <c r="H238" s="117"/>
    </row>
    <row r="239" spans="1:8" x14ac:dyDescent="0.2">
      <c r="A239" s="109">
        <v>233</v>
      </c>
      <c r="B239" s="110" t="s">
        <v>1327</v>
      </c>
      <c r="C239" s="111" t="s">
        <v>244</v>
      </c>
      <c r="D239" s="111" t="s">
        <v>1326</v>
      </c>
      <c r="E239" s="112">
        <f t="shared" si="6"/>
        <v>5194500</v>
      </c>
      <c r="F239" s="112">
        <v>3000000</v>
      </c>
      <c r="G239" s="112">
        <f t="shared" si="7"/>
        <v>2194500</v>
      </c>
      <c r="H239" s="117"/>
    </row>
    <row r="240" spans="1:8" x14ac:dyDescent="0.2">
      <c r="A240" s="109">
        <v>234</v>
      </c>
      <c r="B240" s="110" t="s">
        <v>1325</v>
      </c>
      <c r="C240" s="111" t="s">
        <v>404</v>
      </c>
      <c r="D240" s="111" t="s">
        <v>1324</v>
      </c>
      <c r="E240" s="112">
        <f t="shared" si="6"/>
        <v>5194500</v>
      </c>
      <c r="F240" s="112">
        <v>3000000</v>
      </c>
      <c r="G240" s="112">
        <f t="shared" si="7"/>
        <v>2194500</v>
      </c>
      <c r="H240" s="117"/>
    </row>
    <row r="241" spans="1:8" x14ac:dyDescent="0.2">
      <c r="A241" s="109">
        <v>235</v>
      </c>
      <c r="B241" s="110" t="s">
        <v>1323</v>
      </c>
      <c r="C241" s="111" t="s">
        <v>413</v>
      </c>
      <c r="D241" s="111" t="s">
        <v>1266</v>
      </c>
      <c r="E241" s="112">
        <f t="shared" si="6"/>
        <v>5194500</v>
      </c>
      <c r="F241" s="112">
        <v>3000000</v>
      </c>
      <c r="G241" s="112">
        <f t="shared" si="7"/>
        <v>2194500</v>
      </c>
      <c r="H241" s="117"/>
    </row>
    <row r="242" spans="1:8" x14ac:dyDescent="0.2">
      <c r="A242" s="109">
        <v>236</v>
      </c>
      <c r="B242" s="110" t="s">
        <v>1322</v>
      </c>
      <c r="C242" s="111" t="s">
        <v>413</v>
      </c>
      <c r="D242" s="111" t="s">
        <v>1266</v>
      </c>
      <c r="E242" s="112">
        <f t="shared" si="6"/>
        <v>5194500</v>
      </c>
      <c r="F242" s="112">
        <v>3000000</v>
      </c>
      <c r="G242" s="112">
        <f t="shared" si="7"/>
        <v>2194500</v>
      </c>
      <c r="H242" s="117"/>
    </row>
    <row r="243" spans="1:8" x14ac:dyDescent="0.2">
      <c r="A243" s="109">
        <v>237</v>
      </c>
      <c r="B243" s="110" t="s">
        <v>1321</v>
      </c>
      <c r="C243" s="111" t="s">
        <v>413</v>
      </c>
      <c r="D243" s="111" t="s">
        <v>1320</v>
      </c>
      <c r="E243" s="112">
        <f t="shared" si="6"/>
        <v>5194500</v>
      </c>
      <c r="F243" s="112">
        <v>3000000</v>
      </c>
      <c r="G243" s="112">
        <f t="shared" si="7"/>
        <v>2194500</v>
      </c>
      <c r="H243" s="117"/>
    </row>
    <row r="244" spans="1:8" x14ac:dyDescent="0.2">
      <c r="A244" s="109">
        <v>238</v>
      </c>
      <c r="B244" s="110" t="s">
        <v>1319</v>
      </c>
      <c r="C244" s="111" t="s">
        <v>1318</v>
      </c>
      <c r="D244" s="111" t="s">
        <v>1300</v>
      </c>
      <c r="E244" s="112">
        <f t="shared" si="6"/>
        <v>5194500</v>
      </c>
      <c r="F244" s="112">
        <v>3000000</v>
      </c>
      <c r="G244" s="112">
        <f t="shared" si="7"/>
        <v>2194500</v>
      </c>
      <c r="H244" s="117"/>
    </row>
    <row r="245" spans="1:8" x14ac:dyDescent="0.2">
      <c r="A245" s="109">
        <v>239</v>
      </c>
      <c r="B245" s="110" t="s">
        <v>1317</v>
      </c>
      <c r="C245" s="111" t="s">
        <v>818</v>
      </c>
      <c r="D245" s="111" t="s">
        <v>1316</v>
      </c>
      <c r="E245" s="112">
        <f t="shared" si="6"/>
        <v>5194500</v>
      </c>
      <c r="F245" s="112">
        <v>3000000</v>
      </c>
      <c r="G245" s="112">
        <f t="shared" si="7"/>
        <v>2194500</v>
      </c>
      <c r="H245" s="117"/>
    </row>
    <row r="246" spans="1:8" x14ac:dyDescent="0.2">
      <c r="A246" s="109">
        <v>240</v>
      </c>
      <c r="B246" s="110" t="s">
        <v>1315</v>
      </c>
      <c r="C246" s="111" t="s">
        <v>1314</v>
      </c>
      <c r="D246" s="111" t="s">
        <v>842</v>
      </c>
      <c r="E246" s="112">
        <f t="shared" si="6"/>
        <v>5194500</v>
      </c>
      <c r="F246" s="112">
        <v>3000000</v>
      </c>
      <c r="G246" s="112">
        <f t="shared" si="7"/>
        <v>2194500</v>
      </c>
      <c r="H246" s="117"/>
    </row>
    <row r="247" spans="1:8" x14ac:dyDescent="0.2">
      <c r="A247" s="109">
        <v>241</v>
      </c>
      <c r="B247" s="110" t="s">
        <v>1313</v>
      </c>
      <c r="C247" s="111" t="s">
        <v>1312</v>
      </c>
      <c r="D247" s="111" t="s">
        <v>1311</v>
      </c>
      <c r="E247" s="112">
        <f t="shared" si="6"/>
        <v>5194500</v>
      </c>
      <c r="F247" s="112">
        <v>3000000</v>
      </c>
      <c r="G247" s="112">
        <f t="shared" si="7"/>
        <v>2194500</v>
      </c>
      <c r="H247" s="117"/>
    </row>
    <row r="248" spans="1:8" x14ac:dyDescent="0.2">
      <c r="A248" s="109">
        <v>242</v>
      </c>
      <c r="B248" s="110" t="s">
        <v>1310</v>
      </c>
      <c r="C248" s="111" t="s">
        <v>392</v>
      </c>
      <c r="D248" s="111" t="s">
        <v>1309</v>
      </c>
      <c r="E248" s="112">
        <f t="shared" si="6"/>
        <v>5194500</v>
      </c>
      <c r="F248" s="112">
        <v>3000000</v>
      </c>
      <c r="G248" s="112">
        <f t="shared" si="7"/>
        <v>2194500</v>
      </c>
      <c r="H248" s="117"/>
    </row>
    <row r="249" spans="1:8" x14ac:dyDescent="0.2">
      <c r="A249" s="109">
        <v>243</v>
      </c>
      <c r="B249" s="110" t="s">
        <v>1308</v>
      </c>
      <c r="C249" s="111" t="s">
        <v>1307</v>
      </c>
      <c r="D249" s="111" t="s">
        <v>1306</v>
      </c>
      <c r="E249" s="112">
        <f t="shared" si="6"/>
        <v>5194500</v>
      </c>
      <c r="F249" s="112">
        <v>3000000</v>
      </c>
      <c r="G249" s="112">
        <f t="shared" si="7"/>
        <v>2194500</v>
      </c>
      <c r="H249" s="117"/>
    </row>
    <row r="250" spans="1:8" x14ac:dyDescent="0.2">
      <c r="A250" s="109">
        <v>244</v>
      </c>
      <c r="B250" s="110" t="s">
        <v>1305</v>
      </c>
      <c r="C250" s="111" t="s">
        <v>1304</v>
      </c>
      <c r="D250" s="111" t="s">
        <v>1303</v>
      </c>
      <c r="E250" s="112">
        <f t="shared" si="6"/>
        <v>5194500</v>
      </c>
      <c r="F250" s="112">
        <v>3000000</v>
      </c>
      <c r="G250" s="112">
        <f t="shared" si="7"/>
        <v>2194500</v>
      </c>
      <c r="H250" s="117"/>
    </row>
    <row r="251" spans="1:8" x14ac:dyDescent="0.2">
      <c r="A251" s="109">
        <v>245</v>
      </c>
      <c r="B251" s="110" t="s">
        <v>1302</v>
      </c>
      <c r="C251" s="111" t="s">
        <v>1301</v>
      </c>
      <c r="D251" s="111" t="s">
        <v>1300</v>
      </c>
      <c r="E251" s="112">
        <f t="shared" si="6"/>
        <v>5194500</v>
      </c>
      <c r="F251" s="112">
        <v>3000000</v>
      </c>
      <c r="G251" s="112">
        <f t="shared" si="7"/>
        <v>2194500</v>
      </c>
      <c r="H251" s="117"/>
    </row>
    <row r="252" spans="1:8" x14ac:dyDescent="0.2">
      <c r="A252" s="109">
        <v>246</v>
      </c>
      <c r="B252" s="110" t="s">
        <v>1299</v>
      </c>
      <c r="C252" s="111" t="s">
        <v>1298</v>
      </c>
      <c r="D252" s="111" t="s">
        <v>1297</v>
      </c>
      <c r="E252" s="112">
        <f t="shared" si="6"/>
        <v>5194500</v>
      </c>
      <c r="F252" s="112">
        <v>3000000</v>
      </c>
      <c r="G252" s="112">
        <f t="shared" si="7"/>
        <v>2194500</v>
      </c>
      <c r="H252" s="117"/>
    </row>
    <row r="253" spans="1:8" x14ac:dyDescent="0.2">
      <c r="A253" s="109">
        <v>247</v>
      </c>
      <c r="B253" s="110" t="s">
        <v>1296</v>
      </c>
      <c r="C253" s="111" t="s">
        <v>215</v>
      </c>
      <c r="D253" s="111" t="s">
        <v>1295</v>
      </c>
      <c r="E253" s="112">
        <f t="shared" si="6"/>
        <v>5194500</v>
      </c>
      <c r="F253" s="112">
        <v>3000000</v>
      </c>
      <c r="G253" s="112">
        <f t="shared" si="7"/>
        <v>2194500</v>
      </c>
      <c r="H253" s="117"/>
    </row>
    <row r="254" spans="1:8" x14ac:dyDescent="0.2">
      <c r="A254" s="109">
        <v>248</v>
      </c>
      <c r="B254" s="110" t="s">
        <v>1294</v>
      </c>
      <c r="C254" s="111" t="s">
        <v>1293</v>
      </c>
      <c r="D254" s="111" t="s">
        <v>1292</v>
      </c>
      <c r="E254" s="112">
        <f t="shared" si="6"/>
        <v>5194500</v>
      </c>
      <c r="F254" s="112">
        <v>3000000</v>
      </c>
      <c r="G254" s="112">
        <f t="shared" si="7"/>
        <v>2194500</v>
      </c>
      <c r="H254" s="117"/>
    </row>
    <row r="255" spans="1:8" x14ac:dyDescent="0.2">
      <c r="A255" s="109">
        <v>249</v>
      </c>
      <c r="B255" s="110" t="s">
        <v>1291</v>
      </c>
      <c r="C255" s="111" t="s">
        <v>1290</v>
      </c>
      <c r="D255" s="111" t="s">
        <v>1289</v>
      </c>
      <c r="E255" s="112">
        <f t="shared" si="6"/>
        <v>5194500</v>
      </c>
      <c r="F255" s="112">
        <v>3000000</v>
      </c>
      <c r="G255" s="112">
        <f t="shared" si="7"/>
        <v>2194500</v>
      </c>
      <c r="H255" s="117"/>
    </row>
    <row r="256" spans="1:8" x14ac:dyDescent="0.2">
      <c r="A256" s="109">
        <v>250</v>
      </c>
      <c r="B256" s="110" t="s">
        <v>1288</v>
      </c>
      <c r="C256" s="111" t="s">
        <v>1287</v>
      </c>
      <c r="D256" s="111" t="s">
        <v>1286</v>
      </c>
      <c r="E256" s="112">
        <f t="shared" si="6"/>
        <v>5194500</v>
      </c>
      <c r="F256" s="112">
        <v>3000000</v>
      </c>
      <c r="G256" s="112">
        <f t="shared" si="7"/>
        <v>2194500</v>
      </c>
      <c r="H256" s="117"/>
    </row>
    <row r="257" spans="1:8" x14ac:dyDescent="0.2">
      <c r="A257" s="109">
        <v>251</v>
      </c>
      <c r="B257" s="110" t="s">
        <v>1285</v>
      </c>
      <c r="C257" s="111" t="s">
        <v>433</v>
      </c>
      <c r="D257" s="111" t="s">
        <v>1284</v>
      </c>
      <c r="E257" s="112">
        <f t="shared" si="6"/>
        <v>5194500</v>
      </c>
      <c r="F257" s="112">
        <v>3000000</v>
      </c>
      <c r="G257" s="112">
        <f t="shared" si="7"/>
        <v>2194500</v>
      </c>
      <c r="H257" s="117"/>
    </row>
    <row r="258" spans="1:8" x14ac:dyDescent="0.2">
      <c r="A258" s="109">
        <v>252</v>
      </c>
      <c r="B258" s="110" t="s">
        <v>1283</v>
      </c>
      <c r="C258" s="111" t="s">
        <v>1282</v>
      </c>
      <c r="D258" s="111" t="s">
        <v>1281</v>
      </c>
      <c r="E258" s="112">
        <f t="shared" si="6"/>
        <v>5194500</v>
      </c>
      <c r="F258" s="112">
        <v>3000000</v>
      </c>
      <c r="G258" s="112">
        <f t="shared" si="7"/>
        <v>2194500</v>
      </c>
      <c r="H258" s="117"/>
    </row>
    <row r="259" spans="1:8" x14ac:dyDescent="0.2">
      <c r="A259" s="109">
        <v>253</v>
      </c>
      <c r="B259" s="110" t="s">
        <v>1280</v>
      </c>
      <c r="C259" s="111" t="s">
        <v>1279</v>
      </c>
      <c r="D259" s="111" t="s">
        <v>1278</v>
      </c>
      <c r="E259" s="112">
        <f t="shared" si="6"/>
        <v>5194500</v>
      </c>
      <c r="F259" s="112">
        <v>3000000</v>
      </c>
      <c r="G259" s="112">
        <f t="shared" si="7"/>
        <v>2194500</v>
      </c>
      <c r="H259" s="117"/>
    </row>
    <row r="260" spans="1:8" x14ac:dyDescent="0.2">
      <c r="A260" s="109">
        <v>254</v>
      </c>
      <c r="B260" s="110" t="s">
        <v>1277</v>
      </c>
      <c r="C260" s="111" t="s">
        <v>1276</v>
      </c>
      <c r="D260" s="111" t="s">
        <v>1275</v>
      </c>
      <c r="E260" s="112">
        <f t="shared" si="6"/>
        <v>5194500</v>
      </c>
      <c r="F260" s="112">
        <v>3000000</v>
      </c>
      <c r="G260" s="112">
        <f t="shared" si="7"/>
        <v>2194500</v>
      </c>
      <c r="H260" s="117"/>
    </row>
    <row r="261" spans="1:8" x14ac:dyDescent="0.2">
      <c r="A261" s="109">
        <v>255</v>
      </c>
      <c r="B261" s="110" t="s">
        <v>1274</v>
      </c>
      <c r="C261" s="111" t="s">
        <v>1273</v>
      </c>
      <c r="D261" s="111" t="s">
        <v>1272</v>
      </c>
      <c r="E261" s="112">
        <f t="shared" si="6"/>
        <v>5194500</v>
      </c>
      <c r="F261" s="112">
        <v>3000000</v>
      </c>
      <c r="G261" s="112">
        <f t="shared" si="7"/>
        <v>2194500</v>
      </c>
      <c r="H261" s="117"/>
    </row>
    <row r="262" spans="1:8" x14ac:dyDescent="0.2">
      <c r="A262" s="109">
        <v>256</v>
      </c>
      <c r="B262" s="110" t="s">
        <v>1271</v>
      </c>
      <c r="C262" s="111" t="s">
        <v>1270</v>
      </c>
      <c r="D262" s="111" t="s">
        <v>1269</v>
      </c>
      <c r="E262" s="112">
        <f t="shared" si="6"/>
        <v>5194500</v>
      </c>
      <c r="F262" s="112">
        <v>3000000</v>
      </c>
      <c r="G262" s="112">
        <f t="shared" si="7"/>
        <v>2194500</v>
      </c>
      <c r="H262" s="117"/>
    </row>
    <row r="263" spans="1:8" x14ac:dyDescent="0.2">
      <c r="A263" s="109">
        <v>257</v>
      </c>
      <c r="B263" s="110" t="s">
        <v>1268</v>
      </c>
      <c r="C263" s="111" t="s">
        <v>1267</v>
      </c>
      <c r="D263" s="111" t="s">
        <v>1266</v>
      </c>
      <c r="E263" s="112">
        <f t="shared" si="6"/>
        <v>5194500</v>
      </c>
      <c r="F263" s="112">
        <v>3000000</v>
      </c>
      <c r="G263" s="112">
        <f t="shared" si="7"/>
        <v>2194500</v>
      </c>
      <c r="H263" s="117"/>
    </row>
    <row r="264" spans="1:8" x14ac:dyDescent="0.2">
      <c r="A264" s="109">
        <v>258</v>
      </c>
      <c r="B264" s="110" t="s">
        <v>1265</v>
      </c>
      <c r="C264" s="111" t="s">
        <v>1264</v>
      </c>
      <c r="D264" s="111" t="s">
        <v>1263</v>
      </c>
      <c r="E264" s="112">
        <f t="shared" ref="E264:E265" si="8">15*346300</f>
        <v>5194500</v>
      </c>
      <c r="F264" s="112">
        <v>3000000</v>
      </c>
      <c r="G264" s="112">
        <f t="shared" ref="G264:G265" si="9">E264-F264</f>
        <v>2194500</v>
      </c>
      <c r="H264" s="117"/>
    </row>
    <row r="265" spans="1:8" x14ac:dyDescent="0.2">
      <c r="A265" s="109">
        <v>259</v>
      </c>
      <c r="B265" s="110" t="s">
        <v>1262</v>
      </c>
      <c r="C265" s="111" t="s">
        <v>1261</v>
      </c>
      <c r="D265" s="111" t="s">
        <v>1260</v>
      </c>
      <c r="E265" s="112">
        <f t="shared" si="8"/>
        <v>5194500</v>
      </c>
      <c r="F265" s="112">
        <v>3000000</v>
      </c>
      <c r="G265" s="112">
        <f t="shared" si="9"/>
        <v>2194500</v>
      </c>
      <c r="H265" s="117"/>
    </row>
  </sheetData>
  <autoFilter ref="A6:G265"/>
  <mergeCells count="3">
    <mergeCell ref="A1:C1"/>
    <mergeCell ref="A2:C2"/>
    <mergeCell ref="A4:H4"/>
  </mergeCells>
  <pageMargins left="0" right="0" top="0" bottom="0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6"/>
  <sheetViews>
    <sheetView topLeftCell="A444" workbookViewId="0">
      <selection activeCell="H369" sqref="H369"/>
    </sheetView>
  </sheetViews>
  <sheetFormatPr defaultRowHeight="18.75" customHeight="1" x14ac:dyDescent="0.2"/>
  <cols>
    <col min="1" max="1" width="3.42578125" style="4" customWidth="1"/>
    <col min="2" max="2" width="8" style="4" customWidth="1"/>
    <col min="3" max="3" width="22" style="28" customWidth="1"/>
    <col min="4" max="4" width="9" style="42" customWidth="1"/>
    <col min="5" max="5" width="29.28515625" style="28" customWidth="1"/>
    <col min="6" max="6" width="9.28515625" style="28" customWidth="1"/>
    <col min="7" max="7" width="6.42578125" style="4" customWidth="1"/>
    <col min="8" max="8" width="7.85546875" style="29" customWidth="1"/>
    <col min="9" max="9" width="7.7109375" style="132" customWidth="1"/>
    <col min="10" max="16384" width="9.140625" style="4"/>
  </cols>
  <sheetData>
    <row r="1" spans="1:9" ht="18.75" customHeight="1" x14ac:dyDescent="0.2">
      <c r="A1" s="164" t="s">
        <v>1114</v>
      </c>
      <c r="B1" s="164"/>
      <c r="C1" s="164"/>
    </row>
    <row r="2" spans="1:9" ht="18.75" customHeight="1" x14ac:dyDescent="0.2">
      <c r="A2" s="165" t="s">
        <v>1112</v>
      </c>
      <c r="B2" s="165"/>
      <c r="C2" s="165"/>
    </row>
    <row r="3" spans="1:9" ht="31.5" customHeight="1" x14ac:dyDescent="0.2">
      <c r="A3" s="153" t="s">
        <v>1125</v>
      </c>
      <c r="B3" s="153"/>
      <c r="C3" s="153"/>
      <c r="D3" s="153"/>
      <c r="E3" s="153"/>
      <c r="F3" s="153"/>
      <c r="G3" s="153"/>
      <c r="H3" s="153"/>
      <c r="I3" s="153"/>
    </row>
    <row r="4" spans="1:9" ht="30.75" customHeight="1" x14ac:dyDescent="0.2">
      <c r="A4" s="18" t="s">
        <v>962</v>
      </c>
      <c r="B4" s="9" t="s">
        <v>910</v>
      </c>
      <c r="C4" s="9" t="s">
        <v>914</v>
      </c>
      <c r="D4" s="37" t="s">
        <v>915</v>
      </c>
      <c r="E4" s="9" t="s">
        <v>911</v>
      </c>
      <c r="F4" s="9" t="s">
        <v>912</v>
      </c>
      <c r="G4" s="9" t="s">
        <v>913</v>
      </c>
      <c r="H4" s="15" t="s">
        <v>963</v>
      </c>
      <c r="I4" s="9" t="s">
        <v>1924</v>
      </c>
    </row>
    <row r="5" spans="1:9" ht="15.75" customHeight="1" x14ac:dyDescent="0.2">
      <c r="A5" s="12">
        <v>1</v>
      </c>
      <c r="B5" s="5">
        <v>20010511</v>
      </c>
      <c r="C5" s="6" t="s">
        <v>312</v>
      </c>
      <c r="D5" s="7">
        <v>37593</v>
      </c>
      <c r="E5" s="6" t="s">
        <v>310</v>
      </c>
      <c r="F5" s="6" t="s">
        <v>311</v>
      </c>
      <c r="G5" s="5">
        <v>3</v>
      </c>
      <c r="H5" s="27"/>
      <c r="I5" s="5"/>
    </row>
    <row r="6" spans="1:9" ht="15.75" customHeight="1" x14ac:dyDescent="0.2">
      <c r="A6" s="12"/>
      <c r="B6" s="5" t="s">
        <v>1040</v>
      </c>
      <c r="C6" s="6" t="s">
        <v>312</v>
      </c>
      <c r="D6" s="7">
        <v>37327</v>
      </c>
      <c r="E6" s="6" t="s">
        <v>533</v>
      </c>
      <c r="F6" s="6" t="s">
        <v>534</v>
      </c>
      <c r="G6" s="5">
        <v>2</v>
      </c>
      <c r="H6" s="27"/>
      <c r="I6" s="5"/>
    </row>
    <row r="7" spans="1:9" ht="15.75" customHeight="1" x14ac:dyDescent="0.2">
      <c r="A7" s="12"/>
      <c r="B7" s="5" t="s">
        <v>1040</v>
      </c>
      <c r="C7" s="6" t="s">
        <v>312</v>
      </c>
      <c r="D7" s="7">
        <v>37327</v>
      </c>
      <c r="E7" s="6" t="s">
        <v>599</v>
      </c>
      <c r="F7" s="6" t="s">
        <v>600</v>
      </c>
      <c r="G7" s="5">
        <v>3</v>
      </c>
      <c r="H7" s="27"/>
      <c r="I7" s="5"/>
    </row>
    <row r="8" spans="1:9" ht="15.75" customHeight="1" x14ac:dyDescent="0.2">
      <c r="A8" s="12"/>
      <c r="B8" s="5" t="s">
        <v>1040</v>
      </c>
      <c r="C8" s="6" t="s">
        <v>312</v>
      </c>
      <c r="D8" s="7">
        <v>37327</v>
      </c>
      <c r="E8" s="6" t="s">
        <v>617</v>
      </c>
      <c r="F8" s="6" t="s">
        <v>651</v>
      </c>
      <c r="G8" s="5">
        <v>1</v>
      </c>
      <c r="H8" s="27"/>
      <c r="I8" s="5"/>
    </row>
    <row r="9" spans="1:9" ht="15.75" customHeight="1" x14ac:dyDescent="0.2">
      <c r="A9" s="12"/>
      <c r="B9" s="5" t="s">
        <v>1040</v>
      </c>
      <c r="C9" s="6" t="s">
        <v>312</v>
      </c>
      <c r="D9" s="7">
        <v>37327</v>
      </c>
      <c r="E9" s="6" t="s">
        <v>742</v>
      </c>
      <c r="F9" s="6" t="s">
        <v>755</v>
      </c>
      <c r="G9" s="5">
        <v>2</v>
      </c>
      <c r="H9" s="27"/>
      <c r="I9" s="5"/>
    </row>
    <row r="10" spans="1:9" ht="15.75" customHeight="1" x14ac:dyDescent="0.2">
      <c r="A10" s="12"/>
      <c r="B10" s="5">
        <v>20010511</v>
      </c>
      <c r="C10" s="6" t="s">
        <v>312</v>
      </c>
      <c r="D10" s="7">
        <v>37593</v>
      </c>
      <c r="E10" s="6" t="s">
        <v>1096</v>
      </c>
      <c r="F10" s="6" t="s">
        <v>1097</v>
      </c>
      <c r="G10" s="5">
        <v>3</v>
      </c>
      <c r="H10" s="27"/>
      <c r="I10" s="5"/>
    </row>
    <row r="11" spans="1:9" ht="15.75" customHeight="1" x14ac:dyDescent="0.2">
      <c r="A11" s="12"/>
      <c r="B11" s="5" t="s">
        <v>1040</v>
      </c>
      <c r="C11" s="6" t="s">
        <v>312</v>
      </c>
      <c r="D11" s="7">
        <v>37327</v>
      </c>
      <c r="E11" s="6" t="s">
        <v>887</v>
      </c>
      <c r="F11" s="6" t="s">
        <v>888</v>
      </c>
      <c r="G11" s="5">
        <v>3</v>
      </c>
      <c r="H11" s="27"/>
      <c r="I11" s="5"/>
    </row>
    <row r="12" spans="1:9" ht="15.75" customHeight="1" x14ac:dyDescent="0.2">
      <c r="A12" s="12"/>
      <c r="B12" s="5">
        <v>20010511</v>
      </c>
      <c r="C12" s="6" t="s">
        <v>312</v>
      </c>
      <c r="D12" s="7">
        <v>37593</v>
      </c>
      <c r="E12" s="6" t="s">
        <v>1098</v>
      </c>
      <c r="F12" s="6" t="s">
        <v>1099</v>
      </c>
      <c r="G12" s="5">
        <v>3</v>
      </c>
      <c r="H12" s="27"/>
      <c r="I12" s="5"/>
    </row>
    <row r="13" spans="1:9" ht="15.75" customHeight="1" x14ac:dyDescent="0.2">
      <c r="A13" s="12"/>
      <c r="B13" s="5"/>
      <c r="C13" s="6"/>
      <c r="D13" s="7"/>
      <c r="E13" s="6"/>
      <c r="F13" s="6"/>
      <c r="G13" s="9">
        <f>SUM(G5:G12)</f>
        <v>20</v>
      </c>
      <c r="H13" s="15">
        <f>G13*308000</f>
        <v>6160000</v>
      </c>
      <c r="I13" s="5"/>
    </row>
    <row r="14" spans="1:9" ht="15.75" customHeight="1" x14ac:dyDescent="0.2">
      <c r="A14" s="12">
        <v>2</v>
      </c>
      <c r="B14" s="5">
        <v>20010513</v>
      </c>
      <c r="C14" s="6" t="s">
        <v>313</v>
      </c>
      <c r="D14" s="7">
        <v>37568</v>
      </c>
      <c r="E14" s="6" t="s">
        <v>310</v>
      </c>
      <c r="F14" s="6" t="s">
        <v>311</v>
      </c>
      <c r="G14" s="5">
        <v>3</v>
      </c>
      <c r="H14" s="27"/>
      <c r="I14" s="5"/>
    </row>
    <row r="15" spans="1:9" ht="15.75" customHeight="1" x14ac:dyDescent="0.2">
      <c r="A15" s="12"/>
      <c r="B15" s="5" t="s">
        <v>741</v>
      </c>
      <c r="C15" s="6" t="s">
        <v>313</v>
      </c>
      <c r="D15" s="7">
        <v>37479</v>
      </c>
      <c r="E15" s="6" t="s">
        <v>533</v>
      </c>
      <c r="F15" s="6" t="s">
        <v>534</v>
      </c>
      <c r="G15" s="5">
        <v>2</v>
      </c>
      <c r="H15" s="27"/>
      <c r="I15" s="5"/>
    </row>
    <row r="16" spans="1:9" ht="15.75" customHeight="1" x14ac:dyDescent="0.2">
      <c r="A16" s="12"/>
      <c r="B16" s="5" t="s">
        <v>741</v>
      </c>
      <c r="C16" s="6" t="s">
        <v>313</v>
      </c>
      <c r="D16" s="7">
        <v>37479</v>
      </c>
      <c r="E16" s="6" t="s">
        <v>599</v>
      </c>
      <c r="F16" s="6" t="s">
        <v>600</v>
      </c>
      <c r="G16" s="5">
        <v>3</v>
      </c>
      <c r="H16" s="27"/>
      <c r="I16" s="5"/>
    </row>
    <row r="17" spans="1:9" ht="15.75" customHeight="1" x14ac:dyDescent="0.2">
      <c r="A17" s="12"/>
      <c r="B17" s="5" t="s">
        <v>741</v>
      </c>
      <c r="C17" s="6" t="s">
        <v>313</v>
      </c>
      <c r="D17" s="7">
        <v>37479</v>
      </c>
      <c r="E17" s="6" t="s">
        <v>742</v>
      </c>
      <c r="F17" s="6" t="s">
        <v>743</v>
      </c>
      <c r="G17" s="5">
        <v>2</v>
      </c>
      <c r="H17" s="27"/>
      <c r="I17" s="5"/>
    </row>
    <row r="18" spans="1:9" ht="15.75" customHeight="1" x14ac:dyDescent="0.2">
      <c r="A18" s="12"/>
      <c r="B18" s="5">
        <v>20010513</v>
      </c>
      <c r="C18" s="6" t="s">
        <v>313</v>
      </c>
      <c r="D18" s="7">
        <v>37568</v>
      </c>
      <c r="E18" s="6" t="s">
        <v>1096</v>
      </c>
      <c r="F18" s="6" t="s">
        <v>1097</v>
      </c>
      <c r="G18" s="5">
        <v>3</v>
      </c>
      <c r="H18" s="27"/>
      <c r="I18" s="5"/>
    </row>
    <row r="19" spans="1:9" ht="15.75" customHeight="1" x14ac:dyDescent="0.2">
      <c r="A19" s="12"/>
      <c r="B19" s="5" t="s">
        <v>741</v>
      </c>
      <c r="C19" s="6" t="s">
        <v>313</v>
      </c>
      <c r="D19" s="7">
        <v>37479</v>
      </c>
      <c r="E19" s="6" t="s">
        <v>887</v>
      </c>
      <c r="F19" s="6" t="s">
        <v>888</v>
      </c>
      <c r="G19" s="5">
        <v>3</v>
      </c>
      <c r="H19" s="27"/>
      <c r="I19" s="5"/>
    </row>
    <row r="20" spans="1:9" ht="15.75" customHeight="1" x14ac:dyDescent="0.2">
      <c r="A20" s="12"/>
      <c r="B20" s="5">
        <v>20010513</v>
      </c>
      <c r="C20" s="6" t="s">
        <v>313</v>
      </c>
      <c r="D20" s="7">
        <v>37568</v>
      </c>
      <c r="E20" s="6" t="s">
        <v>1098</v>
      </c>
      <c r="F20" s="6" t="s">
        <v>1099</v>
      </c>
      <c r="G20" s="5">
        <v>3</v>
      </c>
      <c r="H20" s="27"/>
      <c r="I20" s="5"/>
    </row>
    <row r="21" spans="1:9" ht="15.75" customHeight="1" x14ac:dyDescent="0.2">
      <c r="A21" s="12"/>
      <c r="B21" s="5"/>
      <c r="C21" s="6"/>
      <c r="D21" s="7"/>
      <c r="E21" s="6"/>
      <c r="F21" s="6"/>
      <c r="G21" s="9">
        <f>SUM(G14:G20)</f>
        <v>19</v>
      </c>
      <c r="H21" s="15">
        <f>G21*308000</f>
        <v>5852000</v>
      </c>
      <c r="I21" s="5"/>
    </row>
    <row r="22" spans="1:9" ht="15.75" customHeight="1" x14ac:dyDescent="0.2">
      <c r="A22" s="12">
        <v>3</v>
      </c>
      <c r="B22" s="5">
        <v>20010522</v>
      </c>
      <c r="C22" s="6" t="s">
        <v>4</v>
      </c>
      <c r="D22" s="7">
        <v>37534</v>
      </c>
      <c r="E22" s="6" t="s">
        <v>310</v>
      </c>
      <c r="F22" s="6" t="s">
        <v>311</v>
      </c>
      <c r="G22" s="5">
        <v>3</v>
      </c>
      <c r="H22" s="27"/>
      <c r="I22" s="5"/>
    </row>
    <row r="23" spans="1:9" ht="15.75" customHeight="1" x14ac:dyDescent="0.2">
      <c r="A23" s="12"/>
      <c r="B23" s="5" t="s">
        <v>746</v>
      </c>
      <c r="C23" s="6" t="s">
        <v>4</v>
      </c>
      <c r="D23" s="7">
        <v>37386</v>
      </c>
      <c r="E23" s="6" t="s">
        <v>533</v>
      </c>
      <c r="F23" s="6" t="s">
        <v>534</v>
      </c>
      <c r="G23" s="5">
        <v>2</v>
      </c>
      <c r="H23" s="27"/>
      <c r="I23" s="5"/>
    </row>
    <row r="24" spans="1:9" ht="15.75" customHeight="1" x14ac:dyDescent="0.2">
      <c r="A24" s="12"/>
      <c r="B24" s="5" t="s">
        <v>746</v>
      </c>
      <c r="C24" s="6" t="s">
        <v>4</v>
      </c>
      <c r="D24" s="7">
        <v>37386</v>
      </c>
      <c r="E24" s="6" t="s">
        <v>599</v>
      </c>
      <c r="F24" s="6" t="s">
        <v>600</v>
      </c>
      <c r="G24" s="5">
        <v>3</v>
      </c>
      <c r="H24" s="27"/>
      <c r="I24" s="5"/>
    </row>
    <row r="25" spans="1:9" ht="15.75" customHeight="1" x14ac:dyDescent="0.2">
      <c r="A25" s="12"/>
      <c r="B25" s="5" t="s">
        <v>746</v>
      </c>
      <c r="C25" s="6" t="s">
        <v>4</v>
      </c>
      <c r="D25" s="7">
        <v>37386</v>
      </c>
      <c r="E25" s="6" t="s">
        <v>742</v>
      </c>
      <c r="F25" s="6" t="s">
        <v>743</v>
      </c>
      <c r="G25" s="5">
        <v>2</v>
      </c>
      <c r="H25" s="27"/>
      <c r="I25" s="5"/>
    </row>
    <row r="26" spans="1:9" ht="15.75" customHeight="1" x14ac:dyDescent="0.2">
      <c r="A26" s="12"/>
      <c r="B26" s="5">
        <v>20010522</v>
      </c>
      <c r="C26" s="6" t="s">
        <v>4</v>
      </c>
      <c r="D26" s="7">
        <v>37534</v>
      </c>
      <c r="E26" s="6" t="s">
        <v>1096</v>
      </c>
      <c r="F26" s="6" t="s">
        <v>1097</v>
      </c>
      <c r="G26" s="5">
        <v>3</v>
      </c>
      <c r="H26" s="27"/>
      <c r="I26" s="5"/>
    </row>
    <row r="27" spans="1:9" ht="15.75" customHeight="1" x14ac:dyDescent="0.2">
      <c r="A27" s="12"/>
      <c r="B27" s="5" t="s">
        <v>746</v>
      </c>
      <c r="C27" s="6" t="s">
        <v>4</v>
      </c>
      <c r="D27" s="7">
        <v>37386</v>
      </c>
      <c r="E27" s="6" t="s">
        <v>887</v>
      </c>
      <c r="F27" s="6" t="s">
        <v>888</v>
      </c>
      <c r="G27" s="5">
        <v>3</v>
      </c>
      <c r="H27" s="27"/>
      <c r="I27" s="5"/>
    </row>
    <row r="28" spans="1:9" ht="15.75" customHeight="1" x14ac:dyDescent="0.2">
      <c r="A28" s="12"/>
      <c r="B28" s="5">
        <v>20010522</v>
      </c>
      <c r="C28" s="6" t="s">
        <v>4</v>
      </c>
      <c r="D28" s="7">
        <v>37534</v>
      </c>
      <c r="E28" s="6" t="s">
        <v>1098</v>
      </c>
      <c r="F28" s="6" t="s">
        <v>1099</v>
      </c>
      <c r="G28" s="5">
        <v>3</v>
      </c>
      <c r="H28" s="27"/>
      <c r="I28" s="5"/>
    </row>
    <row r="29" spans="1:9" ht="15.75" customHeight="1" x14ac:dyDescent="0.2">
      <c r="A29" s="12"/>
      <c r="B29" s="5"/>
      <c r="C29" s="6"/>
      <c r="D29" s="7"/>
      <c r="E29" s="6"/>
      <c r="F29" s="6"/>
      <c r="G29" s="9">
        <f>SUM(G22:G28)</f>
        <v>19</v>
      </c>
      <c r="H29" s="15">
        <f>G29*308000</f>
        <v>5852000</v>
      </c>
      <c r="I29" s="5"/>
    </row>
    <row r="30" spans="1:9" ht="15.75" customHeight="1" x14ac:dyDescent="0.2">
      <c r="A30" s="12">
        <v>4</v>
      </c>
      <c r="B30" s="5">
        <v>20010538</v>
      </c>
      <c r="C30" s="6" t="s">
        <v>329</v>
      </c>
      <c r="D30" s="7">
        <v>37387</v>
      </c>
      <c r="E30" s="6" t="s">
        <v>310</v>
      </c>
      <c r="F30" s="6" t="s">
        <v>311</v>
      </c>
      <c r="G30" s="5">
        <v>3</v>
      </c>
      <c r="H30" s="27"/>
      <c r="I30" s="5"/>
    </row>
    <row r="31" spans="1:9" ht="15.75" customHeight="1" x14ac:dyDescent="0.2">
      <c r="A31" s="12"/>
      <c r="B31" s="5" t="s">
        <v>1042</v>
      </c>
      <c r="C31" s="6" t="s">
        <v>329</v>
      </c>
      <c r="D31" s="7">
        <v>37565</v>
      </c>
      <c r="E31" s="6" t="s">
        <v>533</v>
      </c>
      <c r="F31" s="6" t="s">
        <v>534</v>
      </c>
      <c r="G31" s="5">
        <v>2</v>
      </c>
      <c r="H31" s="27"/>
      <c r="I31" s="5"/>
    </row>
    <row r="32" spans="1:9" ht="15.75" customHeight="1" x14ac:dyDescent="0.2">
      <c r="A32" s="12"/>
      <c r="B32" s="5" t="s">
        <v>1042</v>
      </c>
      <c r="C32" s="6" t="s">
        <v>329</v>
      </c>
      <c r="D32" s="7">
        <v>37565</v>
      </c>
      <c r="E32" s="6" t="s">
        <v>599</v>
      </c>
      <c r="F32" s="6" t="s">
        <v>600</v>
      </c>
      <c r="G32" s="5">
        <v>3</v>
      </c>
      <c r="H32" s="27"/>
      <c r="I32" s="5"/>
    </row>
    <row r="33" spans="1:9" ht="15.75" customHeight="1" x14ac:dyDescent="0.2">
      <c r="A33" s="12"/>
      <c r="B33" s="5" t="s">
        <v>1042</v>
      </c>
      <c r="C33" s="6" t="s">
        <v>329</v>
      </c>
      <c r="D33" s="7">
        <v>37565</v>
      </c>
      <c r="E33" s="6" t="s">
        <v>617</v>
      </c>
      <c r="F33" s="6" t="s">
        <v>651</v>
      </c>
      <c r="G33" s="5">
        <v>1</v>
      </c>
      <c r="H33" s="27"/>
      <c r="I33" s="5"/>
    </row>
    <row r="34" spans="1:9" ht="15.75" customHeight="1" x14ac:dyDescent="0.2">
      <c r="A34" s="12"/>
      <c r="B34" s="5" t="s">
        <v>1042</v>
      </c>
      <c r="C34" s="6" t="s">
        <v>329</v>
      </c>
      <c r="D34" s="7">
        <v>37565</v>
      </c>
      <c r="E34" s="6" t="s">
        <v>742</v>
      </c>
      <c r="F34" s="6" t="s">
        <v>755</v>
      </c>
      <c r="G34" s="5">
        <v>2</v>
      </c>
      <c r="H34" s="27"/>
      <c r="I34" s="5"/>
    </row>
    <row r="35" spans="1:9" ht="15.75" customHeight="1" x14ac:dyDescent="0.2">
      <c r="A35" s="12"/>
      <c r="B35" s="5">
        <v>20010538</v>
      </c>
      <c r="C35" s="6" t="s">
        <v>329</v>
      </c>
      <c r="D35" s="7">
        <v>37387</v>
      </c>
      <c r="E35" s="6" t="s">
        <v>1096</v>
      </c>
      <c r="F35" s="6" t="s">
        <v>1097</v>
      </c>
      <c r="G35" s="5">
        <v>3</v>
      </c>
      <c r="H35" s="27"/>
      <c r="I35" s="5"/>
    </row>
    <row r="36" spans="1:9" ht="15.75" customHeight="1" x14ac:dyDescent="0.2">
      <c r="A36" s="12"/>
      <c r="B36" s="5" t="s">
        <v>1042</v>
      </c>
      <c r="C36" s="6" t="s">
        <v>329</v>
      </c>
      <c r="D36" s="7">
        <v>37565</v>
      </c>
      <c r="E36" s="6" t="s">
        <v>887</v>
      </c>
      <c r="F36" s="6" t="s">
        <v>888</v>
      </c>
      <c r="G36" s="5">
        <v>3</v>
      </c>
      <c r="H36" s="27"/>
      <c r="I36" s="5"/>
    </row>
    <row r="37" spans="1:9" ht="15.75" customHeight="1" x14ac:dyDescent="0.2">
      <c r="A37" s="12"/>
      <c r="B37" s="5">
        <v>20010538</v>
      </c>
      <c r="C37" s="6" t="s">
        <v>329</v>
      </c>
      <c r="D37" s="7">
        <v>37387</v>
      </c>
      <c r="E37" s="6" t="s">
        <v>1098</v>
      </c>
      <c r="F37" s="6" t="s">
        <v>1099</v>
      </c>
      <c r="G37" s="5">
        <v>3</v>
      </c>
      <c r="H37" s="27"/>
      <c r="I37" s="5"/>
    </row>
    <row r="38" spans="1:9" ht="15.75" customHeight="1" x14ac:dyDescent="0.2">
      <c r="A38" s="12"/>
      <c r="B38" s="5"/>
      <c r="C38" s="6"/>
      <c r="D38" s="7"/>
      <c r="E38" s="6"/>
      <c r="F38" s="6"/>
      <c r="G38" s="9">
        <f>SUM(G30:G37)</f>
        <v>20</v>
      </c>
      <c r="H38" s="15">
        <f>G38*308000</f>
        <v>6160000</v>
      </c>
      <c r="I38" s="5"/>
    </row>
    <row r="39" spans="1:9" ht="15.75" customHeight="1" x14ac:dyDescent="0.2">
      <c r="A39" s="12">
        <v>5</v>
      </c>
      <c r="B39" s="5">
        <v>20010540</v>
      </c>
      <c r="C39" s="6" t="s">
        <v>332</v>
      </c>
      <c r="D39" s="7">
        <v>37163</v>
      </c>
      <c r="E39" s="6" t="s">
        <v>310</v>
      </c>
      <c r="F39" s="6" t="s">
        <v>311</v>
      </c>
      <c r="G39" s="5">
        <v>3</v>
      </c>
      <c r="H39" s="27"/>
      <c r="I39" s="5"/>
    </row>
    <row r="40" spans="1:9" ht="15.75" customHeight="1" x14ac:dyDescent="0.2">
      <c r="A40" s="12"/>
      <c r="B40" s="5" t="s">
        <v>705</v>
      </c>
      <c r="C40" s="6" t="s">
        <v>332</v>
      </c>
      <c r="D40" s="7" t="s">
        <v>507</v>
      </c>
      <c r="E40" s="6" t="s">
        <v>533</v>
      </c>
      <c r="F40" s="6" t="s">
        <v>534</v>
      </c>
      <c r="G40" s="5">
        <v>2</v>
      </c>
      <c r="H40" s="27"/>
      <c r="I40" s="5"/>
    </row>
    <row r="41" spans="1:9" ht="15.75" customHeight="1" x14ac:dyDescent="0.2">
      <c r="A41" s="12"/>
      <c r="B41" s="5" t="s">
        <v>705</v>
      </c>
      <c r="C41" s="6" t="s">
        <v>332</v>
      </c>
      <c r="D41" s="7" t="s">
        <v>507</v>
      </c>
      <c r="E41" s="6" t="s">
        <v>599</v>
      </c>
      <c r="F41" s="6" t="s">
        <v>600</v>
      </c>
      <c r="G41" s="5">
        <v>3</v>
      </c>
      <c r="H41" s="27"/>
      <c r="I41" s="5"/>
    </row>
    <row r="42" spans="1:9" ht="15.75" customHeight="1" x14ac:dyDescent="0.2">
      <c r="A42" s="12"/>
      <c r="B42" s="5" t="s">
        <v>705</v>
      </c>
      <c r="C42" s="6" t="s">
        <v>332</v>
      </c>
      <c r="D42" s="7" t="s">
        <v>507</v>
      </c>
      <c r="E42" s="6" t="s">
        <v>617</v>
      </c>
      <c r="F42" s="6" t="s">
        <v>651</v>
      </c>
      <c r="G42" s="5">
        <v>1</v>
      </c>
      <c r="H42" s="27"/>
      <c r="I42" s="5"/>
    </row>
    <row r="43" spans="1:9" ht="15.75" customHeight="1" x14ac:dyDescent="0.2">
      <c r="A43" s="12"/>
      <c r="B43" s="5" t="s">
        <v>705</v>
      </c>
      <c r="C43" s="6" t="s">
        <v>332</v>
      </c>
      <c r="D43" s="7" t="s">
        <v>507</v>
      </c>
      <c r="E43" s="6" t="s">
        <v>693</v>
      </c>
      <c r="F43" s="6" t="s">
        <v>694</v>
      </c>
      <c r="G43" s="5">
        <v>1</v>
      </c>
      <c r="H43" s="27"/>
      <c r="I43" s="5"/>
    </row>
    <row r="44" spans="1:9" ht="15.75" customHeight="1" x14ac:dyDescent="0.2">
      <c r="A44" s="12"/>
      <c r="B44" s="5" t="s">
        <v>705</v>
      </c>
      <c r="C44" s="6" t="s">
        <v>332</v>
      </c>
      <c r="D44" s="7" t="s">
        <v>507</v>
      </c>
      <c r="E44" s="6" t="s">
        <v>742</v>
      </c>
      <c r="F44" s="6" t="s">
        <v>755</v>
      </c>
      <c r="G44" s="5">
        <v>2</v>
      </c>
      <c r="H44" s="27"/>
      <c r="I44" s="5"/>
    </row>
    <row r="45" spans="1:9" ht="15.75" customHeight="1" x14ac:dyDescent="0.2">
      <c r="A45" s="12"/>
      <c r="B45" s="5">
        <v>20010540</v>
      </c>
      <c r="C45" s="6" t="s">
        <v>332</v>
      </c>
      <c r="D45" s="7">
        <v>37163</v>
      </c>
      <c r="E45" s="6" t="s">
        <v>1096</v>
      </c>
      <c r="F45" s="6" t="s">
        <v>1097</v>
      </c>
      <c r="G45" s="5">
        <v>3</v>
      </c>
      <c r="H45" s="27"/>
      <c r="I45" s="5"/>
    </row>
    <row r="46" spans="1:9" ht="15.75" customHeight="1" x14ac:dyDescent="0.2">
      <c r="A46" s="12"/>
      <c r="B46" s="5" t="s">
        <v>705</v>
      </c>
      <c r="C46" s="6" t="s">
        <v>332</v>
      </c>
      <c r="D46" s="7" t="s">
        <v>507</v>
      </c>
      <c r="E46" s="6" t="s">
        <v>887</v>
      </c>
      <c r="F46" s="6" t="s">
        <v>888</v>
      </c>
      <c r="G46" s="5">
        <v>3</v>
      </c>
      <c r="H46" s="27"/>
      <c r="I46" s="5"/>
    </row>
    <row r="47" spans="1:9" ht="15.75" customHeight="1" x14ac:dyDescent="0.2">
      <c r="A47" s="12"/>
      <c r="B47" s="5">
        <v>20010540</v>
      </c>
      <c r="C47" s="6" t="s">
        <v>332</v>
      </c>
      <c r="D47" s="7">
        <v>37163</v>
      </c>
      <c r="E47" s="6" t="s">
        <v>1098</v>
      </c>
      <c r="F47" s="6" t="s">
        <v>1099</v>
      </c>
      <c r="G47" s="5">
        <v>3</v>
      </c>
      <c r="H47" s="27"/>
      <c r="I47" s="5"/>
    </row>
    <row r="48" spans="1:9" ht="15.75" customHeight="1" x14ac:dyDescent="0.2">
      <c r="A48" s="12"/>
      <c r="B48" s="5"/>
      <c r="C48" s="6"/>
      <c r="D48" s="7"/>
      <c r="E48" s="6"/>
      <c r="F48" s="6"/>
      <c r="G48" s="9">
        <f>SUM(G39:G47)</f>
        <v>21</v>
      </c>
      <c r="H48" s="15">
        <f>G48*308000</f>
        <v>6468000</v>
      </c>
      <c r="I48" s="5"/>
    </row>
    <row r="49" spans="1:9" ht="19.5" customHeight="1" x14ac:dyDescent="0.2">
      <c r="A49" s="12">
        <v>6</v>
      </c>
      <c r="B49" s="5" t="s">
        <v>1018</v>
      </c>
      <c r="C49" s="6" t="s">
        <v>229</v>
      </c>
      <c r="D49" s="7">
        <v>37593</v>
      </c>
      <c r="E49" s="6" t="s">
        <v>223</v>
      </c>
      <c r="F49" s="6" t="s">
        <v>227</v>
      </c>
      <c r="G49" s="5">
        <v>2</v>
      </c>
      <c r="H49" s="27"/>
      <c r="I49" s="5"/>
    </row>
    <row r="50" spans="1:9" ht="15.75" customHeight="1" x14ac:dyDescent="0.2">
      <c r="A50" s="12"/>
      <c r="B50" s="5">
        <v>20010542</v>
      </c>
      <c r="C50" s="6" t="s">
        <v>229</v>
      </c>
      <c r="D50" s="7">
        <v>37593</v>
      </c>
      <c r="E50" s="6" t="s">
        <v>310</v>
      </c>
      <c r="F50" s="6" t="s">
        <v>311</v>
      </c>
      <c r="G50" s="5">
        <v>3</v>
      </c>
      <c r="H50" s="27"/>
      <c r="I50" s="5"/>
    </row>
    <row r="51" spans="1:9" ht="15.75" customHeight="1" x14ac:dyDescent="0.2">
      <c r="A51" s="12"/>
      <c r="B51" s="5" t="s">
        <v>1018</v>
      </c>
      <c r="C51" s="6" t="s">
        <v>229</v>
      </c>
      <c r="D51" s="7">
        <v>37327</v>
      </c>
      <c r="E51" s="6" t="s">
        <v>533</v>
      </c>
      <c r="F51" s="6" t="s">
        <v>534</v>
      </c>
      <c r="G51" s="5">
        <v>2</v>
      </c>
      <c r="H51" s="27"/>
      <c r="I51" s="5"/>
    </row>
    <row r="52" spans="1:9" ht="15.75" customHeight="1" x14ac:dyDescent="0.2">
      <c r="A52" s="12"/>
      <c r="B52" s="5" t="s">
        <v>1018</v>
      </c>
      <c r="C52" s="6" t="s">
        <v>229</v>
      </c>
      <c r="D52" s="7">
        <v>37327</v>
      </c>
      <c r="E52" s="6" t="s">
        <v>599</v>
      </c>
      <c r="F52" s="6" t="s">
        <v>600</v>
      </c>
      <c r="G52" s="5">
        <v>3</v>
      </c>
      <c r="H52" s="27"/>
      <c r="I52" s="5"/>
    </row>
    <row r="53" spans="1:9" ht="15.75" customHeight="1" x14ac:dyDescent="0.2">
      <c r="A53" s="12"/>
      <c r="B53" s="5" t="s">
        <v>1018</v>
      </c>
      <c r="C53" s="6" t="s">
        <v>229</v>
      </c>
      <c r="D53" s="7">
        <v>37327</v>
      </c>
      <c r="E53" s="6" t="s">
        <v>617</v>
      </c>
      <c r="F53" s="6" t="s">
        <v>651</v>
      </c>
      <c r="G53" s="5">
        <v>1</v>
      </c>
      <c r="H53" s="27"/>
      <c r="I53" s="5"/>
    </row>
    <row r="54" spans="1:9" ht="15.75" customHeight="1" x14ac:dyDescent="0.2">
      <c r="A54" s="12"/>
      <c r="B54" s="5" t="s">
        <v>1018</v>
      </c>
      <c r="C54" s="6" t="s">
        <v>229</v>
      </c>
      <c r="D54" s="7">
        <v>37327</v>
      </c>
      <c r="E54" s="6" t="s">
        <v>742</v>
      </c>
      <c r="F54" s="6" t="s">
        <v>755</v>
      </c>
      <c r="G54" s="5">
        <v>2</v>
      </c>
      <c r="H54" s="27"/>
      <c r="I54" s="5"/>
    </row>
    <row r="55" spans="1:9" ht="15.75" customHeight="1" x14ac:dyDescent="0.2">
      <c r="A55" s="12"/>
      <c r="B55" s="5">
        <v>20010542</v>
      </c>
      <c r="C55" s="6" t="s">
        <v>229</v>
      </c>
      <c r="D55" s="7">
        <v>37593</v>
      </c>
      <c r="E55" s="6" t="s">
        <v>1096</v>
      </c>
      <c r="F55" s="6" t="s">
        <v>1097</v>
      </c>
      <c r="G55" s="5">
        <v>3</v>
      </c>
      <c r="H55" s="27"/>
      <c r="I55" s="5"/>
    </row>
    <row r="56" spans="1:9" ht="15.75" customHeight="1" x14ac:dyDescent="0.2">
      <c r="A56" s="12"/>
      <c r="B56" s="5" t="s">
        <v>1018</v>
      </c>
      <c r="C56" s="6" t="s">
        <v>229</v>
      </c>
      <c r="D56" s="7">
        <v>37327</v>
      </c>
      <c r="E56" s="6" t="s">
        <v>887</v>
      </c>
      <c r="F56" s="6" t="s">
        <v>888</v>
      </c>
      <c r="G56" s="5">
        <v>3</v>
      </c>
      <c r="H56" s="27"/>
      <c r="I56" s="5"/>
    </row>
    <row r="57" spans="1:9" ht="15.75" customHeight="1" x14ac:dyDescent="0.2">
      <c r="A57" s="12"/>
      <c r="B57" s="5">
        <v>20010542</v>
      </c>
      <c r="C57" s="6" t="s">
        <v>229</v>
      </c>
      <c r="D57" s="7">
        <v>37593</v>
      </c>
      <c r="E57" s="6" t="s">
        <v>1098</v>
      </c>
      <c r="F57" s="6" t="s">
        <v>1099</v>
      </c>
      <c r="G57" s="5">
        <v>3</v>
      </c>
      <c r="H57" s="27"/>
      <c r="I57" s="5"/>
    </row>
    <row r="58" spans="1:9" ht="15.75" customHeight="1" x14ac:dyDescent="0.2">
      <c r="A58" s="12"/>
      <c r="B58" s="5"/>
      <c r="C58" s="6"/>
      <c r="D58" s="7"/>
      <c r="E58" s="6"/>
      <c r="F58" s="6"/>
      <c r="G58" s="9">
        <f>SUM(G49:G57)</f>
        <v>22</v>
      </c>
      <c r="H58" s="15">
        <f>G58*308000</f>
        <v>6776000</v>
      </c>
      <c r="I58" s="5"/>
    </row>
    <row r="59" spans="1:9" ht="15.75" customHeight="1" x14ac:dyDescent="0.2">
      <c r="A59" s="12">
        <v>7</v>
      </c>
      <c r="B59" s="5">
        <v>20010543</v>
      </c>
      <c r="C59" s="6" t="s">
        <v>335</v>
      </c>
      <c r="D59" s="7">
        <v>37553</v>
      </c>
      <c r="E59" s="6" t="s">
        <v>310</v>
      </c>
      <c r="F59" s="6" t="s">
        <v>311</v>
      </c>
      <c r="G59" s="5">
        <v>3</v>
      </c>
      <c r="H59" s="27"/>
      <c r="I59" s="5"/>
    </row>
    <row r="60" spans="1:9" ht="15.75" customHeight="1" x14ac:dyDescent="0.2">
      <c r="A60" s="12"/>
      <c r="B60" s="5" t="s">
        <v>788</v>
      </c>
      <c r="C60" s="6" t="s">
        <v>335</v>
      </c>
      <c r="D60" s="7" t="s">
        <v>537</v>
      </c>
      <c r="E60" s="6" t="s">
        <v>533</v>
      </c>
      <c r="F60" s="6" t="s">
        <v>534</v>
      </c>
      <c r="G60" s="5">
        <v>2</v>
      </c>
      <c r="H60" s="27"/>
      <c r="I60" s="5"/>
    </row>
    <row r="61" spans="1:9" ht="15.75" customHeight="1" x14ac:dyDescent="0.2">
      <c r="A61" s="12"/>
      <c r="B61" s="5" t="s">
        <v>788</v>
      </c>
      <c r="C61" s="6" t="s">
        <v>335</v>
      </c>
      <c r="D61" s="7" t="s">
        <v>537</v>
      </c>
      <c r="E61" s="6" t="s">
        <v>599</v>
      </c>
      <c r="F61" s="6" t="s">
        <v>600</v>
      </c>
      <c r="G61" s="5">
        <v>3</v>
      </c>
      <c r="H61" s="27"/>
      <c r="I61" s="5"/>
    </row>
    <row r="62" spans="1:9" ht="15.75" customHeight="1" x14ac:dyDescent="0.2">
      <c r="A62" s="12"/>
      <c r="B62" s="5" t="s">
        <v>788</v>
      </c>
      <c r="C62" s="6" t="s">
        <v>335</v>
      </c>
      <c r="D62" s="7" t="s">
        <v>537</v>
      </c>
      <c r="E62" s="6" t="s">
        <v>742</v>
      </c>
      <c r="F62" s="6" t="s">
        <v>776</v>
      </c>
      <c r="G62" s="5">
        <v>2</v>
      </c>
      <c r="H62" s="27"/>
      <c r="I62" s="5"/>
    </row>
    <row r="63" spans="1:9" ht="15.75" customHeight="1" x14ac:dyDescent="0.2">
      <c r="A63" s="12"/>
      <c r="B63" s="5">
        <v>20010543</v>
      </c>
      <c r="C63" s="6" t="s">
        <v>335</v>
      </c>
      <c r="D63" s="7">
        <v>37553</v>
      </c>
      <c r="E63" s="6" t="s">
        <v>1096</v>
      </c>
      <c r="F63" s="6" t="s">
        <v>1097</v>
      </c>
      <c r="G63" s="5">
        <v>3</v>
      </c>
      <c r="H63" s="27"/>
      <c r="I63" s="5"/>
    </row>
    <row r="64" spans="1:9" ht="15.75" customHeight="1" x14ac:dyDescent="0.2">
      <c r="A64" s="12"/>
      <c r="B64" s="5" t="s">
        <v>788</v>
      </c>
      <c r="C64" s="6" t="s">
        <v>335</v>
      </c>
      <c r="D64" s="7" t="s">
        <v>537</v>
      </c>
      <c r="E64" s="6" t="s">
        <v>887</v>
      </c>
      <c r="F64" s="6" t="s">
        <v>888</v>
      </c>
      <c r="G64" s="5">
        <v>3</v>
      </c>
      <c r="H64" s="27"/>
      <c r="I64" s="5"/>
    </row>
    <row r="65" spans="1:9" ht="15.75" customHeight="1" x14ac:dyDescent="0.2">
      <c r="A65" s="12"/>
      <c r="B65" s="5">
        <v>20010543</v>
      </c>
      <c r="C65" s="6" t="s">
        <v>335</v>
      </c>
      <c r="D65" s="7">
        <v>37553</v>
      </c>
      <c r="E65" s="6" t="s">
        <v>1098</v>
      </c>
      <c r="F65" s="6" t="s">
        <v>1099</v>
      </c>
      <c r="G65" s="5">
        <v>3</v>
      </c>
      <c r="H65" s="27"/>
      <c r="I65" s="5"/>
    </row>
    <row r="66" spans="1:9" ht="15.75" customHeight="1" x14ac:dyDescent="0.2">
      <c r="A66" s="12"/>
      <c r="B66" s="5"/>
      <c r="C66" s="6"/>
      <c r="D66" s="7"/>
      <c r="E66" s="6"/>
      <c r="F66" s="6"/>
      <c r="G66" s="9">
        <f>SUM(G59:G65)</f>
        <v>19</v>
      </c>
      <c r="H66" s="15">
        <f>G66*308000</f>
        <v>5852000</v>
      </c>
      <c r="I66" s="5"/>
    </row>
    <row r="67" spans="1:9" ht="15.75" customHeight="1" x14ac:dyDescent="0.2">
      <c r="A67" s="12">
        <v>8</v>
      </c>
      <c r="B67" s="5">
        <v>20010552</v>
      </c>
      <c r="C67" s="6" t="s">
        <v>337</v>
      </c>
      <c r="D67" s="7">
        <v>37500</v>
      </c>
      <c r="E67" s="6" t="s">
        <v>310</v>
      </c>
      <c r="F67" s="6" t="s">
        <v>311</v>
      </c>
      <c r="G67" s="5">
        <v>3</v>
      </c>
      <c r="H67" s="27"/>
      <c r="I67" s="5"/>
    </row>
    <row r="68" spans="1:9" ht="15.75" customHeight="1" x14ac:dyDescent="0.2">
      <c r="A68" s="12"/>
      <c r="B68" s="5" t="s">
        <v>792</v>
      </c>
      <c r="C68" s="6" t="s">
        <v>337</v>
      </c>
      <c r="D68" s="7">
        <v>37265</v>
      </c>
      <c r="E68" s="6" t="s">
        <v>533</v>
      </c>
      <c r="F68" s="6" t="s">
        <v>534</v>
      </c>
      <c r="G68" s="5">
        <v>2</v>
      </c>
      <c r="H68" s="27"/>
      <c r="I68" s="5"/>
    </row>
    <row r="69" spans="1:9" ht="15.75" customHeight="1" x14ac:dyDescent="0.2">
      <c r="A69" s="12"/>
      <c r="B69" s="5" t="s">
        <v>792</v>
      </c>
      <c r="C69" s="6" t="s">
        <v>337</v>
      </c>
      <c r="D69" s="7">
        <v>37265</v>
      </c>
      <c r="E69" s="6" t="s">
        <v>599</v>
      </c>
      <c r="F69" s="6" t="s">
        <v>600</v>
      </c>
      <c r="G69" s="5">
        <v>3</v>
      </c>
      <c r="H69" s="27"/>
      <c r="I69" s="5"/>
    </row>
    <row r="70" spans="1:9" ht="15.75" customHeight="1" x14ac:dyDescent="0.2">
      <c r="A70" s="12"/>
      <c r="B70" s="5" t="s">
        <v>792</v>
      </c>
      <c r="C70" s="6" t="s">
        <v>337</v>
      </c>
      <c r="D70" s="7">
        <v>37265</v>
      </c>
      <c r="E70" s="6" t="s">
        <v>742</v>
      </c>
      <c r="F70" s="6" t="s">
        <v>776</v>
      </c>
      <c r="G70" s="5">
        <v>2</v>
      </c>
      <c r="H70" s="27"/>
      <c r="I70" s="5"/>
    </row>
    <row r="71" spans="1:9" ht="15.75" customHeight="1" x14ac:dyDescent="0.2">
      <c r="A71" s="12"/>
      <c r="B71" s="5">
        <v>20010552</v>
      </c>
      <c r="C71" s="6" t="s">
        <v>337</v>
      </c>
      <c r="D71" s="7">
        <v>37500</v>
      </c>
      <c r="E71" s="6" t="s">
        <v>1096</v>
      </c>
      <c r="F71" s="6" t="s">
        <v>1097</v>
      </c>
      <c r="G71" s="5">
        <v>3</v>
      </c>
      <c r="H71" s="27"/>
      <c r="I71" s="5"/>
    </row>
    <row r="72" spans="1:9" ht="15.75" customHeight="1" x14ac:dyDescent="0.2">
      <c r="A72" s="12"/>
      <c r="B72" s="5" t="s">
        <v>792</v>
      </c>
      <c r="C72" s="6" t="s">
        <v>337</v>
      </c>
      <c r="D72" s="7">
        <v>37265</v>
      </c>
      <c r="E72" s="6" t="s">
        <v>887</v>
      </c>
      <c r="F72" s="6" t="s">
        <v>888</v>
      </c>
      <c r="G72" s="5">
        <v>3</v>
      </c>
      <c r="H72" s="27"/>
      <c r="I72" s="5"/>
    </row>
    <row r="73" spans="1:9" ht="15.75" customHeight="1" x14ac:dyDescent="0.2">
      <c r="A73" s="12"/>
      <c r="B73" s="5">
        <v>20010552</v>
      </c>
      <c r="C73" s="6" t="s">
        <v>337</v>
      </c>
      <c r="D73" s="7">
        <v>37500</v>
      </c>
      <c r="E73" s="6" t="s">
        <v>1098</v>
      </c>
      <c r="F73" s="6" t="s">
        <v>1099</v>
      </c>
      <c r="G73" s="5">
        <v>3</v>
      </c>
      <c r="H73" s="27"/>
      <c r="I73" s="5"/>
    </row>
    <row r="74" spans="1:9" ht="15.75" customHeight="1" x14ac:dyDescent="0.2">
      <c r="A74" s="12"/>
      <c r="B74" s="5"/>
      <c r="C74" s="6"/>
      <c r="D74" s="7"/>
      <c r="E74" s="6"/>
      <c r="F74" s="6"/>
      <c r="G74" s="9">
        <f>SUM(G67:G73)</f>
        <v>19</v>
      </c>
      <c r="H74" s="15">
        <f>G74*308000</f>
        <v>5852000</v>
      </c>
      <c r="I74" s="5"/>
    </row>
    <row r="75" spans="1:9" ht="15.75" customHeight="1" x14ac:dyDescent="0.2">
      <c r="A75" s="12">
        <v>9</v>
      </c>
      <c r="B75" s="5">
        <v>20010556</v>
      </c>
      <c r="C75" s="6" t="s">
        <v>188</v>
      </c>
      <c r="D75" s="7">
        <v>37579</v>
      </c>
      <c r="E75" s="6" t="s">
        <v>310</v>
      </c>
      <c r="F75" s="6" t="s">
        <v>311</v>
      </c>
      <c r="G75" s="5">
        <v>3</v>
      </c>
      <c r="H75" s="27"/>
      <c r="I75" s="5"/>
    </row>
    <row r="76" spans="1:9" ht="15.75" customHeight="1" x14ac:dyDescent="0.2">
      <c r="A76" s="12"/>
      <c r="B76" s="5" t="s">
        <v>1043</v>
      </c>
      <c r="C76" s="6" t="s">
        <v>188</v>
      </c>
      <c r="D76" s="7" t="s">
        <v>539</v>
      </c>
      <c r="E76" s="6" t="s">
        <v>533</v>
      </c>
      <c r="F76" s="6" t="s">
        <v>534</v>
      </c>
      <c r="G76" s="5">
        <v>2</v>
      </c>
      <c r="H76" s="27"/>
      <c r="I76" s="5"/>
    </row>
    <row r="77" spans="1:9" ht="15.75" customHeight="1" x14ac:dyDescent="0.2">
      <c r="A77" s="12"/>
      <c r="B77" s="5" t="s">
        <v>1043</v>
      </c>
      <c r="C77" s="6" t="s">
        <v>188</v>
      </c>
      <c r="D77" s="7" t="s">
        <v>539</v>
      </c>
      <c r="E77" s="6" t="s">
        <v>599</v>
      </c>
      <c r="F77" s="6" t="s">
        <v>600</v>
      </c>
      <c r="G77" s="5">
        <v>3</v>
      </c>
      <c r="H77" s="27"/>
      <c r="I77" s="5"/>
    </row>
    <row r="78" spans="1:9" ht="15.75" customHeight="1" x14ac:dyDescent="0.2">
      <c r="A78" s="12"/>
      <c r="B78" s="5" t="s">
        <v>1043</v>
      </c>
      <c r="C78" s="6" t="s">
        <v>188</v>
      </c>
      <c r="D78" s="7" t="s">
        <v>539</v>
      </c>
      <c r="E78" s="6" t="s">
        <v>742</v>
      </c>
      <c r="F78" s="6" t="s">
        <v>755</v>
      </c>
      <c r="G78" s="5">
        <v>2</v>
      </c>
      <c r="H78" s="27"/>
      <c r="I78" s="5"/>
    </row>
    <row r="79" spans="1:9" ht="15.75" customHeight="1" x14ac:dyDescent="0.2">
      <c r="A79" s="12"/>
      <c r="B79" s="5">
        <v>20010556</v>
      </c>
      <c r="C79" s="6" t="s">
        <v>188</v>
      </c>
      <c r="D79" s="7">
        <v>37579</v>
      </c>
      <c r="E79" s="6" t="s">
        <v>1096</v>
      </c>
      <c r="F79" s="6" t="s">
        <v>1097</v>
      </c>
      <c r="G79" s="5">
        <v>3</v>
      </c>
      <c r="H79" s="27"/>
      <c r="I79" s="5"/>
    </row>
    <row r="80" spans="1:9" ht="15.75" customHeight="1" x14ac:dyDescent="0.2">
      <c r="A80" s="12"/>
      <c r="B80" s="5" t="s">
        <v>1043</v>
      </c>
      <c r="C80" s="6" t="s">
        <v>188</v>
      </c>
      <c r="D80" s="7" t="s">
        <v>539</v>
      </c>
      <c r="E80" s="6" t="s">
        <v>887</v>
      </c>
      <c r="F80" s="6" t="s">
        <v>888</v>
      </c>
      <c r="G80" s="5">
        <v>3</v>
      </c>
      <c r="H80" s="27"/>
      <c r="I80" s="5"/>
    </row>
    <row r="81" spans="1:9" ht="15.75" customHeight="1" x14ac:dyDescent="0.2">
      <c r="A81" s="12"/>
      <c r="B81" s="5">
        <v>20010556</v>
      </c>
      <c r="C81" s="6" t="s">
        <v>188</v>
      </c>
      <c r="D81" s="7">
        <v>37579</v>
      </c>
      <c r="E81" s="6" t="s">
        <v>1098</v>
      </c>
      <c r="F81" s="6" t="s">
        <v>1099</v>
      </c>
      <c r="G81" s="5">
        <v>3</v>
      </c>
      <c r="H81" s="27"/>
      <c r="I81" s="5"/>
    </row>
    <row r="82" spans="1:9" ht="15.75" customHeight="1" x14ac:dyDescent="0.2">
      <c r="A82" s="12"/>
      <c r="B82" s="5"/>
      <c r="C82" s="6"/>
      <c r="D82" s="7"/>
      <c r="E82" s="6"/>
      <c r="F82" s="6"/>
      <c r="G82" s="9">
        <f>SUM(G75:G81)</f>
        <v>19</v>
      </c>
      <c r="H82" s="15">
        <f>G82*308000</f>
        <v>5852000</v>
      </c>
      <c r="I82" s="5"/>
    </row>
    <row r="83" spans="1:9" ht="15.75" customHeight="1" x14ac:dyDescent="0.2">
      <c r="A83" s="12">
        <v>10</v>
      </c>
      <c r="B83" s="5" t="s">
        <v>1044</v>
      </c>
      <c r="C83" s="6" t="s">
        <v>540</v>
      </c>
      <c r="D83" s="7" t="s">
        <v>541</v>
      </c>
      <c r="E83" s="6" t="s">
        <v>533</v>
      </c>
      <c r="F83" s="6" t="s">
        <v>534</v>
      </c>
      <c r="G83" s="5">
        <v>2</v>
      </c>
      <c r="H83" s="27"/>
      <c r="I83" s="5"/>
    </row>
    <row r="84" spans="1:9" ht="15.75" customHeight="1" x14ac:dyDescent="0.2">
      <c r="A84" s="12"/>
      <c r="B84" s="5" t="s">
        <v>1044</v>
      </c>
      <c r="C84" s="6" t="s">
        <v>540</v>
      </c>
      <c r="D84" s="7" t="s">
        <v>541</v>
      </c>
      <c r="E84" s="6" t="s">
        <v>599</v>
      </c>
      <c r="F84" s="6" t="s">
        <v>600</v>
      </c>
      <c r="G84" s="5">
        <v>3</v>
      </c>
      <c r="H84" s="27"/>
      <c r="I84" s="5"/>
    </row>
    <row r="85" spans="1:9" ht="15.75" customHeight="1" x14ac:dyDescent="0.2">
      <c r="A85" s="12"/>
      <c r="B85" s="5" t="s">
        <v>1044</v>
      </c>
      <c r="C85" s="6" t="s">
        <v>540</v>
      </c>
      <c r="D85" s="7" t="s">
        <v>541</v>
      </c>
      <c r="E85" s="6" t="s">
        <v>617</v>
      </c>
      <c r="F85" s="6" t="s">
        <v>651</v>
      </c>
      <c r="G85" s="5">
        <v>1</v>
      </c>
      <c r="H85" s="27"/>
      <c r="I85" s="5"/>
    </row>
    <row r="86" spans="1:9" ht="15.75" customHeight="1" x14ac:dyDescent="0.2">
      <c r="A86" s="12"/>
      <c r="B86" s="5" t="s">
        <v>1044</v>
      </c>
      <c r="C86" s="6" t="s">
        <v>540</v>
      </c>
      <c r="D86" s="7" t="s">
        <v>541</v>
      </c>
      <c r="E86" s="6" t="s">
        <v>742</v>
      </c>
      <c r="F86" s="6" t="s">
        <v>755</v>
      </c>
      <c r="G86" s="5">
        <v>2</v>
      </c>
      <c r="H86" s="27"/>
      <c r="I86" s="5"/>
    </row>
    <row r="87" spans="1:9" ht="15.75" customHeight="1" x14ac:dyDescent="0.2">
      <c r="A87" s="12"/>
      <c r="B87" s="5">
        <v>20010557</v>
      </c>
      <c r="C87" s="6" t="s">
        <v>540</v>
      </c>
      <c r="D87" s="7">
        <v>37391</v>
      </c>
      <c r="E87" s="6" t="s">
        <v>1096</v>
      </c>
      <c r="F87" s="6" t="s">
        <v>1097</v>
      </c>
      <c r="G87" s="5">
        <v>3</v>
      </c>
      <c r="H87" s="27"/>
      <c r="I87" s="5"/>
    </row>
    <row r="88" spans="1:9" ht="15.75" customHeight="1" x14ac:dyDescent="0.2">
      <c r="A88" s="12"/>
      <c r="B88" s="5" t="s">
        <v>1044</v>
      </c>
      <c r="C88" s="6" t="s">
        <v>540</v>
      </c>
      <c r="D88" s="7" t="s">
        <v>541</v>
      </c>
      <c r="E88" s="6" t="s">
        <v>887</v>
      </c>
      <c r="F88" s="6" t="s">
        <v>888</v>
      </c>
      <c r="G88" s="5">
        <v>3</v>
      </c>
      <c r="H88" s="27"/>
      <c r="I88" s="5"/>
    </row>
    <row r="89" spans="1:9" ht="15.75" customHeight="1" x14ac:dyDescent="0.2">
      <c r="A89" s="12"/>
      <c r="B89" s="5">
        <v>20010557</v>
      </c>
      <c r="C89" s="6" t="s">
        <v>540</v>
      </c>
      <c r="D89" s="7">
        <v>37391</v>
      </c>
      <c r="E89" s="6" t="s">
        <v>1098</v>
      </c>
      <c r="F89" s="6" t="s">
        <v>1099</v>
      </c>
      <c r="G89" s="5">
        <v>3</v>
      </c>
      <c r="H89" s="27"/>
      <c r="I89" s="5"/>
    </row>
    <row r="90" spans="1:9" ht="15.75" customHeight="1" x14ac:dyDescent="0.2">
      <c r="A90" s="12"/>
      <c r="B90" s="5"/>
      <c r="C90" s="6"/>
      <c r="D90" s="7"/>
      <c r="E90" s="6"/>
      <c r="F90" s="6"/>
      <c r="G90" s="9">
        <f>SUM(G83:G89)</f>
        <v>17</v>
      </c>
      <c r="H90" s="15">
        <f>G90*308000</f>
        <v>5236000</v>
      </c>
      <c r="I90" s="5"/>
    </row>
    <row r="91" spans="1:9" ht="15.75" customHeight="1" x14ac:dyDescent="0.2">
      <c r="A91" s="12">
        <v>11</v>
      </c>
      <c r="B91" s="5">
        <v>20010572</v>
      </c>
      <c r="C91" s="6" t="s">
        <v>355</v>
      </c>
      <c r="D91" s="7">
        <v>37565</v>
      </c>
      <c r="E91" s="6" t="s">
        <v>310</v>
      </c>
      <c r="F91" s="6" t="s">
        <v>311</v>
      </c>
      <c r="G91" s="5">
        <v>3</v>
      </c>
      <c r="H91" s="27"/>
      <c r="I91" s="5"/>
    </row>
    <row r="92" spans="1:9" ht="15.75" customHeight="1" x14ac:dyDescent="0.2">
      <c r="A92" s="12"/>
      <c r="B92" s="5" t="s">
        <v>801</v>
      </c>
      <c r="C92" s="6" t="s">
        <v>355</v>
      </c>
      <c r="D92" s="7">
        <v>37387</v>
      </c>
      <c r="E92" s="6" t="s">
        <v>533</v>
      </c>
      <c r="F92" s="6" t="s">
        <v>534</v>
      </c>
      <c r="G92" s="5">
        <v>2</v>
      </c>
      <c r="H92" s="27"/>
      <c r="I92" s="5"/>
    </row>
    <row r="93" spans="1:9" ht="15.75" customHeight="1" x14ac:dyDescent="0.2">
      <c r="A93" s="12"/>
      <c r="B93" s="5" t="s">
        <v>801</v>
      </c>
      <c r="C93" s="6" t="s">
        <v>355</v>
      </c>
      <c r="D93" s="7">
        <v>37387</v>
      </c>
      <c r="E93" s="6" t="s">
        <v>599</v>
      </c>
      <c r="F93" s="6" t="s">
        <v>600</v>
      </c>
      <c r="G93" s="5">
        <v>3</v>
      </c>
      <c r="H93" s="27"/>
      <c r="I93" s="5"/>
    </row>
    <row r="94" spans="1:9" ht="15.75" customHeight="1" x14ac:dyDescent="0.2">
      <c r="A94" s="12"/>
      <c r="B94" s="5" t="s">
        <v>801</v>
      </c>
      <c r="C94" s="6" t="s">
        <v>355</v>
      </c>
      <c r="D94" s="7">
        <v>37387</v>
      </c>
      <c r="E94" s="6" t="s">
        <v>742</v>
      </c>
      <c r="F94" s="6" t="s">
        <v>776</v>
      </c>
      <c r="G94" s="5">
        <v>2</v>
      </c>
      <c r="H94" s="27"/>
      <c r="I94" s="5"/>
    </row>
    <row r="95" spans="1:9" ht="15.75" customHeight="1" x14ac:dyDescent="0.2">
      <c r="A95" s="12"/>
      <c r="B95" s="5">
        <v>20010572</v>
      </c>
      <c r="C95" s="6" t="s">
        <v>355</v>
      </c>
      <c r="D95" s="7">
        <v>37565</v>
      </c>
      <c r="E95" s="6" t="s">
        <v>1096</v>
      </c>
      <c r="F95" s="6" t="s">
        <v>1097</v>
      </c>
      <c r="G95" s="5">
        <v>3</v>
      </c>
      <c r="H95" s="27"/>
      <c r="I95" s="5"/>
    </row>
    <row r="96" spans="1:9" ht="15.75" customHeight="1" x14ac:dyDescent="0.2">
      <c r="A96" s="12"/>
      <c r="B96" s="5" t="s">
        <v>801</v>
      </c>
      <c r="C96" s="6" t="s">
        <v>355</v>
      </c>
      <c r="D96" s="7">
        <v>37387</v>
      </c>
      <c r="E96" s="6" t="s">
        <v>887</v>
      </c>
      <c r="F96" s="6" t="s">
        <v>888</v>
      </c>
      <c r="G96" s="5">
        <v>3</v>
      </c>
      <c r="H96" s="27"/>
      <c r="I96" s="5"/>
    </row>
    <row r="97" spans="1:9" ht="15.75" customHeight="1" x14ac:dyDescent="0.2">
      <c r="A97" s="12"/>
      <c r="B97" s="5">
        <v>20010572</v>
      </c>
      <c r="C97" s="6" t="s">
        <v>355</v>
      </c>
      <c r="D97" s="7">
        <v>37565</v>
      </c>
      <c r="E97" s="6" t="s">
        <v>1098</v>
      </c>
      <c r="F97" s="6" t="s">
        <v>1099</v>
      </c>
      <c r="G97" s="5">
        <v>3</v>
      </c>
      <c r="H97" s="27"/>
      <c r="I97" s="5"/>
    </row>
    <row r="98" spans="1:9" ht="15.75" customHeight="1" x14ac:dyDescent="0.2">
      <c r="A98" s="12"/>
      <c r="B98" s="5"/>
      <c r="C98" s="6"/>
      <c r="D98" s="7"/>
      <c r="E98" s="6"/>
      <c r="F98" s="6"/>
      <c r="G98" s="9">
        <f>SUM(G91:G97)</f>
        <v>19</v>
      </c>
      <c r="H98" s="15">
        <f>G98*308000</f>
        <v>5852000</v>
      </c>
      <c r="I98" s="5"/>
    </row>
    <row r="99" spans="1:9" ht="15.75" customHeight="1" x14ac:dyDescent="0.2">
      <c r="A99" s="12">
        <v>12</v>
      </c>
      <c r="B99" s="5">
        <v>20010575</v>
      </c>
      <c r="C99" s="6" t="s">
        <v>224</v>
      </c>
      <c r="D99" s="7">
        <v>37243</v>
      </c>
      <c r="E99" s="6" t="s">
        <v>310</v>
      </c>
      <c r="F99" s="6" t="s">
        <v>311</v>
      </c>
      <c r="G99" s="5">
        <v>3</v>
      </c>
      <c r="H99" s="27"/>
      <c r="I99" s="5"/>
    </row>
    <row r="100" spans="1:9" ht="15.75" customHeight="1" x14ac:dyDescent="0.2">
      <c r="A100" s="12"/>
      <c r="B100" s="5" t="s">
        <v>748</v>
      </c>
      <c r="C100" s="6" t="s">
        <v>224</v>
      </c>
      <c r="D100" s="7" t="s">
        <v>544</v>
      </c>
      <c r="E100" s="6" t="s">
        <v>533</v>
      </c>
      <c r="F100" s="6" t="s">
        <v>534</v>
      </c>
      <c r="G100" s="5">
        <v>2</v>
      </c>
      <c r="H100" s="27"/>
      <c r="I100" s="5"/>
    </row>
    <row r="101" spans="1:9" ht="15.75" customHeight="1" x14ac:dyDescent="0.2">
      <c r="A101" s="12"/>
      <c r="B101" s="5" t="s">
        <v>748</v>
      </c>
      <c r="C101" s="6" t="s">
        <v>224</v>
      </c>
      <c r="D101" s="7" t="s">
        <v>544</v>
      </c>
      <c r="E101" s="6" t="s">
        <v>599</v>
      </c>
      <c r="F101" s="6" t="s">
        <v>600</v>
      </c>
      <c r="G101" s="5">
        <v>3</v>
      </c>
      <c r="H101" s="27"/>
      <c r="I101" s="5"/>
    </row>
    <row r="102" spans="1:9" ht="15.75" customHeight="1" x14ac:dyDescent="0.2">
      <c r="A102" s="12"/>
      <c r="B102" s="5" t="s">
        <v>748</v>
      </c>
      <c r="C102" s="6" t="s">
        <v>224</v>
      </c>
      <c r="D102" s="7" t="s">
        <v>544</v>
      </c>
      <c r="E102" s="6" t="s">
        <v>742</v>
      </c>
      <c r="F102" s="6" t="s">
        <v>743</v>
      </c>
      <c r="G102" s="5">
        <v>2</v>
      </c>
      <c r="H102" s="27"/>
      <c r="I102" s="5"/>
    </row>
    <row r="103" spans="1:9" ht="15.75" customHeight="1" x14ac:dyDescent="0.2">
      <c r="A103" s="12"/>
      <c r="B103" s="5">
        <v>20010575</v>
      </c>
      <c r="C103" s="6" t="s">
        <v>224</v>
      </c>
      <c r="D103" s="7">
        <v>37243</v>
      </c>
      <c r="E103" s="6" t="s">
        <v>1096</v>
      </c>
      <c r="F103" s="6" t="s">
        <v>1097</v>
      </c>
      <c r="G103" s="5">
        <v>3</v>
      </c>
      <c r="H103" s="27"/>
      <c r="I103" s="5"/>
    </row>
    <row r="104" spans="1:9" ht="15.75" customHeight="1" x14ac:dyDescent="0.2">
      <c r="A104" s="12"/>
      <c r="B104" s="5" t="s">
        <v>748</v>
      </c>
      <c r="C104" s="6" t="s">
        <v>224</v>
      </c>
      <c r="D104" s="7" t="s">
        <v>544</v>
      </c>
      <c r="E104" s="6" t="s">
        <v>887</v>
      </c>
      <c r="F104" s="6" t="s">
        <v>888</v>
      </c>
      <c r="G104" s="5">
        <v>3</v>
      </c>
      <c r="H104" s="27"/>
      <c r="I104" s="5"/>
    </row>
    <row r="105" spans="1:9" ht="15.75" customHeight="1" x14ac:dyDescent="0.2">
      <c r="A105" s="12"/>
      <c r="B105" s="5">
        <v>20010575</v>
      </c>
      <c r="C105" s="6" t="s">
        <v>224</v>
      </c>
      <c r="D105" s="7">
        <v>37243</v>
      </c>
      <c r="E105" s="6" t="s">
        <v>1098</v>
      </c>
      <c r="F105" s="6" t="s">
        <v>1099</v>
      </c>
      <c r="G105" s="5">
        <v>3</v>
      </c>
      <c r="H105" s="27"/>
      <c r="I105" s="5"/>
    </row>
    <row r="106" spans="1:9" ht="15.75" customHeight="1" x14ac:dyDescent="0.2">
      <c r="A106" s="12"/>
      <c r="B106" s="5"/>
      <c r="C106" s="6"/>
      <c r="D106" s="7"/>
      <c r="E106" s="6"/>
      <c r="F106" s="6"/>
      <c r="G106" s="9">
        <f>SUM(G99:G105)</f>
        <v>19</v>
      </c>
      <c r="H106" s="15">
        <f>G106*308000</f>
        <v>5852000</v>
      </c>
      <c r="I106" s="5"/>
    </row>
    <row r="107" spans="1:9" ht="15.75" customHeight="1" x14ac:dyDescent="0.2">
      <c r="A107" s="12">
        <v>13</v>
      </c>
      <c r="B107" s="5">
        <v>20010589</v>
      </c>
      <c r="C107" s="6" t="s">
        <v>366</v>
      </c>
      <c r="D107" s="7">
        <v>37297</v>
      </c>
      <c r="E107" s="6" t="s">
        <v>310</v>
      </c>
      <c r="F107" s="6" t="s">
        <v>311</v>
      </c>
      <c r="G107" s="5">
        <v>3</v>
      </c>
      <c r="H107" s="27"/>
      <c r="I107" s="5"/>
    </row>
    <row r="108" spans="1:9" ht="15.75" customHeight="1" x14ac:dyDescent="0.2">
      <c r="A108" s="12"/>
      <c r="B108" s="5" t="s">
        <v>1047</v>
      </c>
      <c r="C108" s="6" t="s">
        <v>366</v>
      </c>
      <c r="D108" s="7">
        <v>37531</v>
      </c>
      <c r="E108" s="6" t="s">
        <v>533</v>
      </c>
      <c r="F108" s="6" t="s">
        <v>534</v>
      </c>
      <c r="G108" s="5">
        <v>2</v>
      </c>
      <c r="H108" s="27"/>
      <c r="I108" s="5"/>
    </row>
    <row r="109" spans="1:9" ht="15.75" customHeight="1" x14ac:dyDescent="0.2">
      <c r="A109" s="12"/>
      <c r="B109" s="5" t="s">
        <v>1047</v>
      </c>
      <c r="C109" s="6" t="s">
        <v>366</v>
      </c>
      <c r="D109" s="7">
        <v>37531</v>
      </c>
      <c r="E109" s="6" t="s">
        <v>599</v>
      </c>
      <c r="F109" s="6" t="s">
        <v>600</v>
      </c>
      <c r="G109" s="5">
        <v>3</v>
      </c>
      <c r="H109" s="27"/>
      <c r="I109" s="5"/>
    </row>
    <row r="110" spans="1:9" ht="15.75" customHeight="1" x14ac:dyDescent="0.2">
      <c r="A110" s="12"/>
      <c r="B110" s="5" t="s">
        <v>1047</v>
      </c>
      <c r="C110" s="6" t="s">
        <v>366</v>
      </c>
      <c r="D110" s="7">
        <v>37531</v>
      </c>
      <c r="E110" s="6" t="s">
        <v>617</v>
      </c>
      <c r="F110" s="6" t="s">
        <v>648</v>
      </c>
      <c r="G110" s="5">
        <v>1</v>
      </c>
      <c r="H110" s="27"/>
      <c r="I110" s="5"/>
    </row>
    <row r="111" spans="1:9" ht="15.75" customHeight="1" x14ac:dyDescent="0.2">
      <c r="A111" s="12"/>
      <c r="B111" s="5">
        <v>20010589</v>
      </c>
      <c r="C111" s="6" t="s">
        <v>366</v>
      </c>
      <c r="D111" s="7">
        <v>37297</v>
      </c>
      <c r="E111" s="6" t="s">
        <v>1096</v>
      </c>
      <c r="F111" s="6" t="s">
        <v>1097</v>
      </c>
      <c r="G111" s="5">
        <v>3</v>
      </c>
      <c r="H111" s="27"/>
      <c r="I111" s="5"/>
    </row>
    <row r="112" spans="1:9" ht="15.75" customHeight="1" x14ac:dyDescent="0.2">
      <c r="A112" s="12"/>
      <c r="B112" s="5" t="s">
        <v>1047</v>
      </c>
      <c r="C112" s="6" t="s">
        <v>366</v>
      </c>
      <c r="D112" s="7">
        <v>37531</v>
      </c>
      <c r="E112" s="6" t="s">
        <v>887</v>
      </c>
      <c r="F112" s="6" t="s">
        <v>888</v>
      </c>
      <c r="G112" s="5">
        <v>3</v>
      </c>
      <c r="H112" s="27"/>
      <c r="I112" s="5"/>
    </row>
    <row r="113" spans="1:9" ht="15.75" customHeight="1" x14ac:dyDescent="0.2">
      <c r="A113" s="12"/>
      <c r="B113" s="5">
        <v>20010589</v>
      </c>
      <c r="C113" s="6" t="s">
        <v>366</v>
      </c>
      <c r="D113" s="7">
        <v>37297</v>
      </c>
      <c r="E113" s="6" t="s">
        <v>1098</v>
      </c>
      <c r="F113" s="6" t="s">
        <v>1099</v>
      </c>
      <c r="G113" s="5">
        <v>3</v>
      </c>
      <c r="H113" s="27"/>
      <c r="I113" s="5"/>
    </row>
    <row r="114" spans="1:9" ht="15.75" customHeight="1" x14ac:dyDescent="0.2">
      <c r="A114" s="12"/>
      <c r="B114" s="5"/>
      <c r="C114" s="6"/>
      <c r="D114" s="7"/>
      <c r="E114" s="6"/>
      <c r="F114" s="6"/>
      <c r="G114" s="9">
        <f>SUM(G107:G113)</f>
        <v>18</v>
      </c>
      <c r="H114" s="15">
        <f>G114*308000</f>
        <v>5544000</v>
      </c>
      <c r="I114" s="5"/>
    </row>
    <row r="115" spans="1:9" ht="15.75" customHeight="1" x14ac:dyDescent="0.2">
      <c r="A115" s="12">
        <v>14</v>
      </c>
      <c r="B115" s="5">
        <v>20010592</v>
      </c>
      <c r="C115" s="6" t="s">
        <v>370</v>
      </c>
      <c r="D115" s="7">
        <v>37541</v>
      </c>
      <c r="E115" s="6" t="s">
        <v>310</v>
      </c>
      <c r="F115" s="6" t="s">
        <v>311</v>
      </c>
      <c r="G115" s="5">
        <v>3</v>
      </c>
      <c r="H115" s="27"/>
      <c r="I115" s="5"/>
    </row>
    <row r="116" spans="1:9" ht="15.75" customHeight="1" x14ac:dyDescent="0.2">
      <c r="A116" s="12"/>
      <c r="B116" s="5" t="s">
        <v>806</v>
      </c>
      <c r="C116" s="6" t="s">
        <v>370</v>
      </c>
      <c r="D116" s="7">
        <v>37600</v>
      </c>
      <c r="E116" s="6" t="s">
        <v>533</v>
      </c>
      <c r="F116" s="6" t="s">
        <v>534</v>
      </c>
      <c r="G116" s="5">
        <v>2</v>
      </c>
      <c r="H116" s="27"/>
      <c r="I116" s="5"/>
    </row>
    <row r="117" spans="1:9" ht="15.75" customHeight="1" x14ac:dyDescent="0.2">
      <c r="A117" s="12"/>
      <c r="B117" s="5" t="s">
        <v>806</v>
      </c>
      <c r="C117" s="6" t="s">
        <v>370</v>
      </c>
      <c r="D117" s="7">
        <v>37600</v>
      </c>
      <c r="E117" s="6" t="s">
        <v>599</v>
      </c>
      <c r="F117" s="6" t="s">
        <v>600</v>
      </c>
      <c r="G117" s="5">
        <v>3</v>
      </c>
      <c r="H117" s="27"/>
      <c r="I117" s="5"/>
    </row>
    <row r="118" spans="1:9" ht="15.75" customHeight="1" x14ac:dyDescent="0.2">
      <c r="A118" s="12"/>
      <c r="B118" s="5" t="s">
        <v>806</v>
      </c>
      <c r="C118" s="6" t="s">
        <v>370</v>
      </c>
      <c r="D118" s="7">
        <v>37600</v>
      </c>
      <c r="E118" s="6" t="s">
        <v>742</v>
      </c>
      <c r="F118" s="6" t="s">
        <v>776</v>
      </c>
      <c r="G118" s="5">
        <v>2</v>
      </c>
      <c r="H118" s="27"/>
      <c r="I118" s="5"/>
    </row>
    <row r="119" spans="1:9" ht="15.75" customHeight="1" x14ac:dyDescent="0.2">
      <c r="A119" s="12"/>
      <c r="B119" s="5">
        <v>20010592</v>
      </c>
      <c r="C119" s="6" t="s">
        <v>370</v>
      </c>
      <c r="D119" s="7">
        <v>37541</v>
      </c>
      <c r="E119" s="6" t="s">
        <v>1096</v>
      </c>
      <c r="F119" s="6" t="s">
        <v>1097</v>
      </c>
      <c r="G119" s="5">
        <v>3</v>
      </c>
      <c r="H119" s="27"/>
      <c r="I119" s="5"/>
    </row>
    <row r="120" spans="1:9" ht="15.75" customHeight="1" x14ac:dyDescent="0.2">
      <c r="A120" s="12"/>
      <c r="B120" s="5" t="s">
        <v>806</v>
      </c>
      <c r="C120" s="6" t="s">
        <v>370</v>
      </c>
      <c r="D120" s="7">
        <v>37600</v>
      </c>
      <c r="E120" s="6" t="s">
        <v>887</v>
      </c>
      <c r="F120" s="6" t="s">
        <v>888</v>
      </c>
      <c r="G120" s="5">
        <v>3</v>
      </c>
      <c r="H120" s="27"/>
      <c r="I120" s="5"/>
    </row>
    <row r="121" spans="1:9" ht="15.75" customHeight="1" x14ac:dyDescent="0.2">
      <c r="A121" s="12"/>
      <c r="B121" s="5">
        <v>20010592</v>
      </c>
      <c r="C121" s="6" t="s">
        <v>370</v>
      </c>
      <c r="D121" s="7">
        <v>37541</v>
      </c>
      <c r="E121" s="6" t="s">
        <v>1098</v>
      </c>
      <c r="F121" s="6" t="s">
        <v>1099</v>
      </c>
      <c r="G121" s="5">
        <v>3</v>
      </c>
      <c r="H121" s="27"/>
      <c r="I121" s="5"/>
    </row>
    <row r="122" spans="1:9" ht="15.75" customHeight="1" x14ac:dyDescent="0.2">
      <c r="A122" s="12"/>
      <c r="B122" s="5"/>
      <c r="C122" s="6"/>
      <c r="D122" s="7"/>
      <c r="E122" s="6"/>
      <c r="F122" s="6"/>
      <c r="G122" s="9">
        <f>SUM(G115:G121)</f>
        <v>19</v>
      </c>
      <c r="H122" s="15">
        <f>G122*308000</f>
        <v>5852000</v>
      </c>
      <c r="I122" s="5"/>
    </row>
    <row r="123" spans="1:9" ht="15.75" customHeight="1" x14ac:dyDescent="0.2">
      <c r="A123" s="12">
        <v>15</v>
      </c>
      <c r="B123" s="5">
        <v>20010594</v>
      </c>
      <c r="C123" s="6" t="s">
        <v>373</v>
      </c>
      <c r="D123" s="7">
        <v>37364</v>
      </c>
      <c r="E123" s="6" t="s">
        <v>310</v>
      </c>
      <c r="F123" s="6" t="s">
        <v>311</v>
      </c>
      <c r="G123" s="5">
        <v>3</v>
      </c>
      <c r="H123" s="27"/>
      <c r="I123" s="5"/>
    </row>
    <row r="124" spans="1:9" ht="15.75" customHeight="1" x14ac:dyDescent="0.2">
      <c r="A124" s="12"/>
      <c r="B124" s="5" t="s">
        <v>1049</v>
      </c>
      <c r="C124" s="6" t="s">
        <v>373</v>
      </c>
      <c r="D124" s="7" t="s">
        <v>547</v>
      </c>
      <c r="E124" s="6" t="s">
        <v>533</v>
      </c>
      <c r="F124" s="6" t="s">
        <v>534</v>
      </c>
      <c r="G124" s="5">
        <v>2</v>
      </c>
      <c r="H124" s="27"/>
      <c r="I124" s="5"/>
    </row>
    <row r="125" spans="1:9" ht="15.75" customHeight="1" x14ac:dyDescent="0.2">
      <c r="A125" s="12"/>
      <c r="B125" s="5" t="s">
        <v>1049</v>
      </c>
      <c r="C125" s="6" t="s">
        <v>373</v>
      </c>
      <c r="D125" s="7" t="s">
        <v>547</v>
      </c>
      <c r="E125" s="6" t="s">
        <v>558</v>
      </c>
      <c r="F125" s="6" t="s">
        <v>559</v>
      </c>
      <c r="G125" s="5">
        <v>2</v>
      </c>
      <c r="H125" s="27"/>
      <c r="I125" s="5"/>
    </row>
    <row r="126" spans="1:9" ht="15.75" customHeight="1" x14ac:dyDescent="0.2">
      <c r="A126" s="12"/>
      <c r="B126" s="5" t="s">
        <v>1049</v>
      </c>
      <c r="C126" s="6" t="s">
        <v>373</v>
      </c>
      <c r="D126" s="7" t="s">
        <v>547</v>
      </c>
      <c r="E126" s="6" t="s">
        <v>599</v>
      </c>
      <c r="F126" s="6" t="s">
        <v>600</v>
      </c>
      <c r="G126" s="5">
        <v>3</v>
      </c>
      <c r="H126" s="27"/>
      <c r="I126" s="5"/>
    </row>
    <row r="127" spans="1:9" ht="15.75" customHeight="1" x14ac:dyDescent="0.2">
      <c r="A127" s="12"/>
      <c r="B127" s="5" t="s">
        <v>1049</v>
      </c>
      <c r="C127" s="6" t="s">
        <v>373</v>
      </c>
      <c r="D127" s="7" t="s">
        <v>547</v>
      </c>
      <c r="E127" s="6" t="s">
        <v>617</v>
      </c>
      <c r="F127" s="6" t="s">
        <v>648</v>
      </c>
      <c r="G127" s="5">
        <v>1</v>
      </c>
      <c r="H127" s="27"/>
      <c r="I127" s="5"/>
    </row>
    <row r="128" spans="1:9" ht="15.75" customHeight="1" x14ac:dyDescent="0.2">
      <c r="A128" s="12"/>
      <c r="B128" s="5">
        <v>20010594</v>
      </c>
      <c r="C128" s="6" t="s">
        <v>373</v>
      </c>
      <c r="D128" s="7">
        <v>37364</v>
      </c>
      <c r="E128" s="6" t="s">
        <v>742</v>
      </c>
      <c r="F128" s="6" t="s">
        <v>1104</v>
      </c>
      <c r="G128" s="5">
        <v>2</v>
      </c>
      <c r="H128" s="27"/>
      <c r="I128" s="5"/>
    </row>
    <row r="129" spans="1:9" ht="15.75" customHeight="1" x14ac:dyDescent="0.2">
      <c r="A129" s="12"/>
      <c r="B129" s="5">
        <v>20010594</v>
      </c>
      <c r="C129" s="6" t="s">
        <v>373</v>
      </c>
      <c r="D129" s="7">
        <v>37364</v>
      </c>
      <c r="E129" s="6" t="s">
        <v>1096</v>
      </c>
      <c r="F129" s="6" t="s">
        <v>1097</v>
      </c>
      <c r="G129" s="5">
        <v>3</v>
      </c>
      <c r="H129" s="27"/>
      <c r="I129" s="5"/>
    </row>
    <row r="130" spans="1:9" ht="15.75" customHeight="1" x14ac:dyDescent="0.2">
      <c r="A130" s="12"/>
      <c r="B130" s="5" t="s">
        <v>1049</v>
      </c>
      <c r="C130" s="6" t="s">
        <v>373</v>
      </c>
      <c r="D130" s="7" t="s">
        <v>547</v>
      </c>
      <c r="E130" s="6" t="s">
        <v>887</v>
      </c>
      <c r="F130" s="6" t="s">
        <v>888</v>
      </c>
      <c r="G130" s="5">
        <v>3</v>
      </c>
      <c r="H130" s="27"/>
      <c r="I130" s="5"/>
    </row>
    <row r="131" spans="1:9" ht="15.75" customHeight="1" x14ac:dyDescent="0.2">
      <c r="A131" s="12"/>
      <c r="B131" s="5">
        <v>20010594</v>
      </c>
      <c r="C131" s="6" t="s">
        <v>373</v>
      </c>
      <c r="D131" s="7">
        <v>37364</v>
      </c>
      <c r="E131" s="6" t="s">
        <v>1098</v>
      </c>
      <c r="F131" s="6" t="s">
        <v>1099</v>
      </c>
      <c r="G131" s="5">
        <v>3</v>
      </c>
      <c r="H131" s="27"/>
      <c r="I131" s="5"/>
    </row>
    <row r="132" spans="1:9" ht="15.75" customHeight="1" x14ac:dyDescent="0.2">
      <c r="A132" s="12"/>
      <c r="B132" s="5"/>
      <c r="C132" s="6"/>
      <c r="D132" s="7"/>
      <c r="E132" s="6"/>
      <c r="F132" s="6"/>
      <c r="G132" s="9">
        <f>SUM(G123:G131)</f>
        <v>22</v>
      </c>
      <c r="H132" s="15">
        <f>G132*308000</f>
        <v>6776000</v>
      </c>
      <c r="I132" s="5"/>
    </row>
    <row r="133" spans="1:9" ht="15.75" customHeight="1" x14ac:dyDescent="0.2">
      <c r="A133" s="12">
        <v>16</v>
      </c>
      <c r="B133" s="5">
        <v>20010595</v>
      </c>
      <c r="C133" s="6" t="s">
        <v>374</v>
      </c>
      <c r="D133" s="7">
        <v>37314</v>
      </c>
      <c r="E133" s="6" t="s">
        <v>310</v>
      </c>
      <c r="F133" s="6" t="s">
        <v>311</v>
      </c>
      <c r="G133" s="5">
        <v>3</v>
      </c>
      <c r="H133" s="27"/>
      <c r="I133" s="5"/>
    </row>
    <row r="134" spans="1:9" ht="15.75" customHeight="1" x14ac:dyDescent="0.2">
      <c r="A134" s="12"/>
      <c r="B134" s="5" t="s">
        <v>1050</v>
      </c>
      <c r="C134" s="6" t="s">
        <v>374</v>
      </c>
      <c r="D134" s="7" t="s">
        <v>548</v>
      </c>
      <c r="E134" s="6" t="s">
        <v>533</v>
      </c>
      <c r="F134" s="6" t="s">
        <v>534</v>
      </c>
      <c r="G134" s="5">
        <v>2</v>
      </c>
      <c r="H134" s="27"/>
      <c r="I134" s="5"/>
    </row>
    <row r="135" spans="1:9" ht="15.75" customHeight="1" x14ac:dyDescent="0.2">
      <c r="A135" s="12"/>
      <c r="B135" s="5" t="s">
        <v>1050</v>
      </c>
      <c r="C135" s="6" t="s">
        <v>374</v>
      </c>
      <c r="D135" s="7" t="s">
        <v>548</v>
      </c>
      <c r="E135" s="6" t="s">
        <v>599</v>
      </c>
      <c r="F135" s="6" t="s">
        <v>600</v>
      </c>
      <c r="G135" s="5">
        <v>3</v>
      </c>
      <c r="H135" s="27"/>
      <c r="I135" s="5"/>
    </row>
    <row r="136" spans="1:9" ht="15.75" customHeight="1" x14ac:dyDescent="0.2">
      <c r="A136" s="12"/>
      <c r="B136" s="5" t="s">
        <v>1050</v>
      </c>
      <c r="C136" s="6" t="s">
        <v>374</v>
      </c>
      <c r="D136" s="7" t="s">
        <v>548</v>
      </c>
      <c r="E136" s="6" t="s">
        <v>742</v>
      </c>
      <c r="F136" s="6" t="s">
        <v>755</v>
      </c>
      <c r="G136" s="5">
        <v>2</v>
      </c>
      <c r="H136" s="27"/>
      <c r="I136" s="5"/>
    </row>
    <row r="137" spans="1:9" ht="15.75" customHeight="1" x14ac:dyDescent="0.2">
      <c r="A137" s="12"/>
      <c r="B137" s="5">
        <v>20010595</v>
      </c>
      <c r="C137" s="6" t="s">
        <v>374</v>
      </c>
      <c r="D137" s="7">
        <v>37314</v>
      </c>
      <c r="E137" s="6" t="s">
        <v>1096</v>
      </c>
      <c r="F137" s="6" t="s">
        <v>1097</v>
      </c>
      <c r="G137" s="5">
        <v>3</v>
      </c>
      <c r="H137" s="27"/>
      <c r="I137" s="5"/>
    </row>
    <row r="138" spans="1:9" ht="15.75" customHeight="1" x14ac:dyDescent="0.2">
      <c r="A138" s="12"/>
      <c r="B138" s="5" t="s">
        <v>1050</v>
      </c>
      <c r="C138" s="6" t="s">
        <v>374</v>
      </c>
      <c r="D138" s="7" t="s">
        <v>548</v>
      </c>
      <c r="E138" s="6" t="s">
        <v>887</v>
      </c>
      <c r="F138" s="6" t="s">
        <v>888</v>
      </c>
      <c r="G138" s="5">
        <v>3</v>
      </c>
      <c r="H138" s="27"/>
      <c r="I138" s="5"/>
    </row>
    <row r="139" spans="1:9" ht="15.75" customHeight="1" x14ac:dyDescent="0.2">
      <c r="A139" s="12"/>
      <c r="B139" s="5">
        <v>20010595</v>
      </c>
      <c r="C139" s="6" t="s">
        <v>374</v>
      </c>
      <c r="D139" s="7">
        <v>37314</v>
      </c>
      <c r="E139" s="6" t="s">
        <v>1098</v>
      </c>
      <c r="F139" s="6" t="s">
        <v>1099</v>
      </c>
      <c r="G139" s="5">
        <v>3</v>
      </c>
      <c r="H139" s="27"/>
      <c r="I139" s="5"/>
    </row>
    <row r="140" spans="1:9" ht="15.75" customHeight="1" x14ac:dyDescent="0.2">
      <c r="A140" s="12"/>
      <c r="B140" s="5"/>
      <c r="C140" s="6"/>
      <c r="D140" s="7"/>
      <c r="E140" s="6"/>
      <c r="F140" s="6"/>
      <c r="G140" s="9">
        <f>SUM(G133:G139)</f>
        <v>19</v>
      </c>
      <c r="H140" s="15">
        <f>G140*308000</f>
        <v>5852000</v>
      </c>
      <c r="I140" s="5"/>
    </row>
    <row r="141" spans="1:9" ht="15.75" customHeight="1" x14ac:dyDescent="0.2">
      <c r="A141" s="12">
        <v>17</v>
      </c>
      <c r="B141" s="5">
        <v>20010596</v>
      </c>
      <c r="C141" s="6" t="s">
        <v>376</v>
      </c>
      <c r="D141" s="7">
        <v>36905</v>
      </c>
      <c r="E141" s="6" t="s">
        <v>310</v>
      </c>
      <c r="F141" s="6" t="s">
        <v>311</v>
      </c>
      <c r="G141" s="5">
        <v>3</v>
      </c>
      <c r="H141" s="27"/>
      <c r="I141" s="5"/>
    </row>
    <row r="142" spans="1:9" ht="15.75" customHeight="1" x14ac:dyDescent="0.2">
      <c r="A142" s="12"/>
      <c r="B142" s="5" t="s">
        <v>729</v>
      </c>
      <c r="C142" s="6" t="s">
        <v>376</v>
      </c>
      <c r="D142" s="7" t="s">
        <v>550</v>
      </c>
      <c r="E142" s="6" t="s">
        <v>533</v>
      </c>
      <c r="F142" s="6" t="s">
        <v>534</v>
      </c>
      <c r="G142" s="5">
        <v>2</v>
      </c>
      <c r="H142" s="27"/>
      <c r="I142" s="5"/>
    </row>
    <row r="143" spans="1:9" ht="15.75" customHeight="1" x14ac:dyDescent="0.2">
      <c r="A143" s="12"/>
      <c r="B143" s="5" t="s">
        <v>729</v>
      </c>
      <c r="C143" s="6" t="s">
        <v>376</v>
      </c>
      <c r="D143" s="7" t="s">
        <v>550</v>
      </c>
      <c r="E143" s="6" t="s">
        <v>599</v>
      </c>
      <c r="F143" s="6" t="s">
        <v>600</v>
      </c>
      <c r="G143" s="5">
        <v>3</v>
      </c>
      <c r="H143" s="27"/>
      <c r="I143" s="5"/>
    </row>
    <row r="144" spans="1:9" ht="15.75" customHeight="1" x14ac:dyDescent="0.2">
      <c r="A144" s="12"/>
      <c r="B144" s="5" t="s">
        <v>729</v>
      </c>
      <c r="C144" s="6" t="s">
        <v>376</v>
      </c>
      <c r="D144" s="7" t="s">
        <v>550</v>
      </c>
      <c r="E144" s="6" t="s">
        <v>693</v>
      </c>
      <c r="F144" s="6" t="s">
        <v>694</v>
      </c>
      <c r="G144" s="5">
        <v>1</v>
      </c>
      <c r="H144" s="27"/>
      <c r="I144" s="5"/>
    </row>
    <row r="145" spans="1:9" ht="15.75" customHeight="1" x14ac:dyDescent="0.2">
      <c r="A145" s="12"/>
      <c r="B145" s="5" t="s">
        <v>729</v>
      </c>
      <c r="C145" s="6" t="s">
        <v>376</v>
      </c>
      <c r="D145" s="7" t="s">
        <v>550</v>
      </c>
      <c r="E145" s="6" t="s">
        <v>742</v>
      </c>
      <c r="F145" s="6" t="s">
        <v>743</v>
      </c>
      <c r="G145" s="5">
        <v>2</v>
      </c>
      <c r="H145" s="27"/>
      <c r="I145" s="5"/>
    </row>
    <row r="146" spans="1:9" ht="15.75" customHeight="1" x14ac:dyDescent="0.2">
      <c r="A146" s="12"/>
      <c r="B146" s="5">
        <v>20010596</v>
      </c>
      <c r="C146" s="6" t="s">
        <v>376</v>
      </c>
      <c r="D146" s="7">
        <v>36905</v>
      </c>
      <c r="E146" s="6" t="s">
        <v>1096</v>
      </c>
      <c r="F146" s="6" t="s">
        <v>1097</v>
      </c>
      <c r="G146" s="5">
        <v>3</v>
      </c>
      <c r="H146" s="27"/>
      <c r="I146" s="5"/>
    </row>
    <row r="147" spans="1:9" ht="15.75" customHeight="1" x14ac:dyDescent="0.2">
      <c r="A147" s="12"/>
      <c r="B147" s="5" t="s">
        <v>729</v>
      </c>
      <c r="C147" s="6" t="s">
        <v>376</v>
      </c>
      <c r="D147" s="7" t="s">
        <v>550</v>
      </c>
      <c r="E147" s="6" t="s">
        <v>887</v>
      </c>
      <c r="F147" s="6" t="s">
        <v>888</v>
      </c>
      <c r="G147" s="5">
        <v>3</v>
      </c>
      <c r="H147" s="27"/>
      <c r="I147" s="5"/>
    </row>
    <row r="148" spans="1:9" ht="15.75" customHeight="1" x14ac:dyDescent="0.2">
      <c r="A148" s="12"/>
      <c r="B148" s="5">
        <v>20010596</v>
      </c>
      <c r="C148" s="6" t="s">
        <v>376</v>
      </c>
      <c r="D148" s="7">
        <v>36905</v>
      </c>
      <c r="E148" s="6" t="s">
        <v>1098</v>
      </c>
      <c r="F148" s="6" t="s">
        <v>1099</v>
      </c>
      <c r="G148" s="5">
        <v>3</v>
      </c>
      <c r="H148" s="27"/>
      <c r="I148" s="5"/>
    </row>
    <row r="149" spans="1:9" ht="15.75" customHeight="1" x14ac:dyDescent="0.2">
      <c r="A149" s="12"/>
      <c r="B149" s="5"/>
      <c r="C149" s="6"/>
      <c r="D149" s="7"/>
      <c r="E149" s="6"/>
      <c r="F149" s="6"/>
      <c r="G149" s="9">
        <f>SUM(G141:G148)</f>
        <v>20</v>
      </c>
      <c r="H149" s="15">
        <f>G149*308000</f>
        <v>6160000</v>
      </c>
      <c r="I149" s="5"/>
    </row>
    <row r="150" spans="1:9" ht="15.75" customHeight="1" x14ac:dyDescent="0.2">
      <c r="A150" s="12">
        <v>18</v>
      </c>
      <c r="B150" s="5">
        <v>20010598</v>
      </c>
      <c r="C150" s="6" t="s">
        <v>377</v>
      </c>
      <c r="D150" s="7">
        <v>37512</v>
      </c>
      <c r="E150" s="6" t="s">
        <v>310</v>
      </c>
      <c r="F150" s="6" t="s">
        <v>311</v>
      </c>
      <c r="G150" s="5">
        <v>3</v>
      </c>
      <c r="H150" s="27"/>
      <c r="I150" s="5"/>
    </row>
    <row r="151" spans="1:9" ht="15.75" customHeight="1" x14ac:dyDescent="0.2">
      <c r="A151" s="12"/>
      <c r="B151" s="5" t="s">
        <v>1051</v>
      </c>
      <c r="C151" s="6" t="s">
        <v>377</v>
      </c>
      <c r="D151" s="7" t="s">
        <v>551</v>
      </c>
      <c r="E151" s="6" t="s">
        <v>533</v>
      </c>
      <c r="F151" s="6" t="s">
        <v>534</v>
      </c>
      <c r="G151" s="5">
        <v>2</v>
      </c>
      <c r="H151" s="27"/>
      <c r="I151" s="5"/>
    </row>
    <row r="152" spans="1:9" ht="15.75" customHeight="1" x14ac:dyDescent="0.2">
      <c r="A152" s="12"/>
      <c r="B152" s="5" t="s">
        <v>1051</v>
      </c>
      <c r="C152" s="6" t="s">
        <v>377</v>
      </c>
      <c r="D152" s="7" t="s">
        <v>551</v>
      </c>
      <c r="E152" s="6" t="s">
        <v>599</v>
      </c>
      <c r="F152" s="6" t="s">
        <v>600</v>
      </c>
      <c r="G152" s="5">
        <v>3</v>
      </c>
      <c r="H152" s="27"/>
      <c r="I152" s="5"/>
    </row>
    <row r="153" spans="1:9" ht="15.75" customHeight="1" x14ac:dyDescent="0.2">
      <c r="A153" s="12"/>
      <c r="B153" s="5">
        <v>20010598</v>
      </c>
      <c r="C153" s="6" t="s">
        <v>377</v>
      </c>
      <c r="D153" s="7">
        <v>37512</v>
      </c>
      <c r="E153" s="6" t="s">
        <v>1096</v>
      </c>
      <c r="F153" s="6" t="s">
        <v>1097</v>
      </c>
      <c r="G153" s="5">
        <v>3</v>
      </c>
      <c r="H153" s="27"/>
      <c r="I153" s="5"/>
    </row>
    <row r="154" spans="1:9" ht="15.75" customHeight="1" x14ac:dyDescent="0.2">
      <c r="A154" s="12"/>
      <c r="B154" s="5" t="s">
        <v>1051</v>
      </c>
      <c r="C154" s="6" t="s">
        <v>377</v>
      </c>
      <c r="D154" s="7" t="s">
        <v>551</v>
      </c>
      <c r="E154" s="6" t="s">
        <v>887</v>
      </c>
      <c r="F154" s="6" t="s">
        <v>888</v>
      </c>
      <c r="G154" s="5">
        <v>3</v>
      </c>
      <c r="H154" s="27"/>
      <c r="I154" s="5"/>
    </row>
    <row r="155" spans="1:9" ht="15.75" customHeight="1" x14ac:dyDescent="0.2">
      <c r="A155" s="12"/>
      <c r="B155" s="5">
        <v>20010598</v>
      </c>
      <c r="C155" s="6" t="s">
        <v>377</v>
      </c>
      <c r="D155" s="7">
        <v>37512</v>
      </c>
      <c r="E155" s="6" t="s">
        <v>1098</v>
      </c>
      <c r="F155" s="6" t="s">
        <v>1099</v>
      </c>
      <c r="G155" s="5">
        <v>3</v>
      </c>
      <c r="H155" s="27"/>
      <c r="I155" s="5"/>
    </row>
    <row r="156" spans="1:9" ht="15.75" customHeight="1" x14ac:dyDescent="0.2">
      <c r="A156" s="12"/>
      <c r="B156" s="5"/>
      <c r="C156" s="6"/>
      <c r="D156" s="7"/>
      <c r="E156" s="6"/>
      <c r="F156" s="6"/>
      <c r="G156" s="9">
        <f>SUM(G150:G155)</f>
        <v>17</v>
      </c>
      <c r="H156" s="15">
        <f>G156*308000</f>
        <v>5236000</v>
      </c>
      <c r="I156" s="5"/>
    </row>
    <row r="157" spans="1:9" ht="15.75" customHeight="1" x14ac:dyDescent="0.2">
      <c r="A157" s="12">
        <v>19</v>
      </c>
      <c r="B157" s="5">
        <v>20010603</v>
      </c>
      <c r="C157" s="6" t="s">
        <v>379</v>
      </c>
      <c r="D157" s="7">
        <v>37543</v>
      </c>
      <c r="E157" s="6" t="s">
        <v>310</v>
      </c>
      <c r="F157" s="6" t="s">
        <v>311</v>
      </c>
      <c r="G157" s="5">
        <v>3</v>
      </c>
      <c r="H157" s="27"/>
      <c r="I157" s="152" t="s">
        <v>1943</v>
      </c>
    </row>
    <row r="158" spans="1:9" ht="15.75" customHeight="1" x14ac:dyDescent="0.2">
      <c r="A158" s="12"/>
      <c r="B158" s="5" t="s">
        <v>750</v>
      </c>
      <c r="C158" s="6" t="s">
        <v>379</v>
      </c>
      <c r="D158" s="7" t="s">
        <v>168</v>
      </c>
      <c r="E158" s="6" t="s">
        <v>533</v>
      </c>
      <c r="F158" s="6" t="s">
        <v>534</v>
      </c>
      <c r="G158" s="5">
        <v>2</v>
      </c>
      <c r="H158" s="27"/>
      <c r="I158" s="152"/>
    </row>
    <row r="159" spans="1:9" ht="15.75" customHeight="1" x14ac:dyDescent="0.2">
      <c r="A159" s="12"/>
      <c r="B159" s="5" t="s">
        <v>750</v>
      </c>
      <c r="C159" s="6" t="s">
        <v>379</v>
      </c>
      <c r="D159" s="7" t="s">
        <v>168</v>
      </c>
      <c r="E159" s="6" t="s">
        <v>599</v>
      </c>
      <c r="F159" s="6" t="s">
        <v>600</v>
      </c>
      <c r="G159" s="5">
        <v>3</v>
      </c>
      <c r="H159" s="27"/>
      <c r="I159" s="152"/>
    </row>
    <row r="160" spans="1:9" ht="15.75" customHeight="1" x14ac:dyDescent="0.2">
      <c r="A160" s="12"/>
      <c r="B160" s="5" t="s">
        <v>750</v>
      </c>
      <c r="C160" s="6" t="s">
        <v>379</v>
      </c>
      <c r="D160" s="7" t="s">
        <v>168</v>
      </c>
      <c r="E160" s="6" t="s">
        <v>742</v>
      </c>
      <c r="F160" s="6" t="s">
        <v>743</v>
      </c>
      <c r="G160" s="5">
        <v>2</v>
      </c>
      <c r="H160" s="27"/>
      <c r="I160" s="152"/>
    </row>
    <row r="161" spans="1:9" ht="15.75" customHeight="1" x14ac:dyDescent="0.2">
      <c r="A161" s="12"/>
      <c r="B161" s="5">
        <v>20010603</v>
      </c>
      <c r="C161" s="6" t="s">
        <v>379</v>
      </c>
      <c r="D161" s="7">
        <v>37543</v>
      </c>
      <c r="E161" s="6" t="s">
        <v>1096</v>
      </c>
      <c r="F161" s="6" t="s">
        <v>1097</v>
      </c>
      <c r="G161" s="5">
        <v>3</v>
      </c>
      <c r="H161" s="27"/>
      <c r="I161" s="152"/>
    </row>
    <row r="162" spans="1:9" ht="15.75" customHeight="1" x14ac:dyDescent="0.2">
      <c r="A162" s="12"/>
      <c r="B162" s="5" t="s">
        <v>750</v>
      </c>
      <c r="C162" s="6" t="s">
        <v>379</v>
      </c>
      <c r="D162" s="7" t="s">
        <v>168</v>
      </c>
      <c r="E162" s="6" t="s">
        <v>887</v>
      </c>
      <c r="F162" s="6" t="s">
        <v>888</v>
      </c>
      <c r="G162" s="5">
        <v>3</v>
      </c>
      <c r="H162" s="27"/>
      <c r="I162" s="152"/>
    </row>
    <row r="163" spans="1:9" ht="15.75" customHeight="1" x14ac:dyDescent="0.2">
      <c r="A163" s="12"/>
      <c r="B163" s="5">
        <v>20010603</v>
      </c>
      <c r="C163" s="6" t="s">
        <v>379</v>
      </c>
      <c r="D163" s="7">
        <v>37543</v>
      </c>
      <c r="E163" s="6" t="s">
        <v>1098</v>
      </c>
      <c r="F163" s="6" t="s">
        <v>1099</v>
      </c>
      <c r="G163" s="5">
        <v>3</v>
      </c>
      <c r="H163" s="27"/>
      <c r="I163" s="152"/>
    </row>
    <row r="164" spans="1:9" ht="15.75" customHeight="1" x14ac:dyDescent="0.2">
      <c r="A164" s="12"/>
      <c r="B164" s="5"/>
      <c r="C164" s="6"/>
      <c r="D164" s="7"/>
      <c r="E164" s="6"/>
      <c r="F164" s="6"/>
      <c r="G164" s="9">
        <f>SUM(G157:G163)</f>
        <v>19</v>
      </c>
      <c r="H164" s="15">
        <f>G164*308000*0.5</f>
        <v>2926000</v>
      </c>
      <c r="I164" s="152"/>
    </row>
    <row r="165" spans="1:9" ht="15.75" customHeight="1" x14ac:dyDescent="0.2">
      <c r="A165" s="12">
        <v>20</v>
      </c>
      <c r="B165" s="5">
        <v>20010616</v>
      </c>
      <c r="C165" s="6" t="s">
        <v>388</v>
      </c>
      <c r="D165" s="7">
        <v>37513</v>
      </c>
      <c r="E165" s="6" t="s">
        <v>310</v>
      </c>
      <c r="F165" s="6" t="s">
        <v>311</v>
      </c>
      <c r="G165" s="5">
        <v>3</v>
      </c>
      <c r="H165" s="27"/>
      <c r="I165" s="5"/>
    </row>
    <row r="166" spans="1:9" ht="15.75" customHeight="1" x14ac:dyDescent="0.2">
      <c r="A166" s="12"/>
      <c r="B166" s="5" t="s">
        <v>1053</v>
      </c>
      <c r="C166" s="6" t="s">
        <v>388</v>
      </c>
      <c r="D166" s="7" t="s">
        <v>554</v>
      </c>
      <c r="E166" s="6" t="s">
        <v>533</v>
      </c>
      <c r="F166" s="6" t="s">
        <v>534</v>
      </c>
      <c r="G166" s="5">
        <v>2</v>
      </c>
      <c r="H166" s="27"/>
      <c r="I166" s="5"/>
    </row>
    <row r="167" spans="1:9" ht="15.75" customHeight="1" x14ac:dyDescent="0.2">
      <c r="A167" s="12"/>
      <c r="B167" s="5" t="s">
        <v>1053</v>
      </c>
      <c r="C167" s="6" t="s">
        <v>388</v>
      </c>
      <c r="D167" s="7" t="s">
        <v>554</v>
      </c>
      <c r="E167" s="6" t="s">
        <v>599</v>
      </c>
      <c r="F167" s="6" t="s">
        <v>600</v>
      </c>
      <c r="G167" s="5">
        <v>3</v>
      </c>
      <c r="H167" s="27"/>
      <c r="I167" s="5"/>
    </row>
    <row r="168" spans="1:9" ht="15.75" customHeight="1" x14ac:dyDescent="0.2">
      <c r="A168" s="12"/>
      <c r="B168" s="5" t="s">
        <v>1053</v>
      </c>
      <c r="C168" s="6" t="s">
        <v>388</v>
      </c>
      <c r="D168" s="7" t="s">
        <v>554</v>
      </c>
      <c r="E168" s="6" t="s">
        <v>742</v>
      </c>
      <c r="F168" s="6" t="s">
        <v>755</v>
      </c>
      <c r="G168" s="5">
        <v>2</v>
      </c>
      <c r="H168" s="27"/>
      <c r="I168" s="5"/>
    </row>
    <row r="169" spans="1:9" ht="15.75" customHeight="1" x14ac:dyDescent="0.2">
      <c r="A169" s="12"/>
      <c r="B169" s="5">
        <v>20010616</v>
      </c>
      <c r="C169" s="6" t="s">
        <v>388</v>
      </c>
      <c r="D169" s="7">
        <v>37513</v>
      </c>
      <c r="E169" s="6" t="s">
        <v>1096</v>
      </c>
      <c r="F169" s="6" t="s">
        <v>1097</v>
      </c>
      <c r="G169" s="5">
        <v>3</v>
      </c>
      <c r="H169" s="27"/>
      <c r="I169" s="5"/>
    </row>
    <row r="170" spans="1:9" ht="15.75" customHeight="1" x14ac:dyDescent="0.2">
      <c r="A170" s="12"/>
      <c r="B170" s="5" t="s">
        <v>1053</v>
      </c>
      <c r="C170" s="6" t="s">
        <v>388</v>
      </c>
      <c r="D170" s="7" t="s">
        <v>554</v>
      </c>
      <c r="E170" s="6" t="s">
        <v>887</v>
      </c>
      <c r="F170" s="6" t="s">
        <v>888</v>
      </c>
      <c r="G170" s="5">
        <v>3</v>
      </c>
      <c r="H170" s="27"/>
      <c r="I170" s="5"/>
    </row>
    <row r="171" spans="1:9" ht="15.75" customHeight="1" x14ac:dyDescent="0.2">
      <c r="A171" s="12"/>
      <c r="B171" s="5">
        <v>20010616</v>
      </c>
      <c r="C171" s="6" t="s">
        <v>388</v>
      </c>
      <c r="D171" s="7">
        <v>37513</v>
      </c>
      <c r="E171" s="6" t="s">
        <v>1098</v>
      </c>
      <c r="F171" s="6" t="s">
        <v>1099</v>
      </c>
      <c r="G171" s="5">
        <v>3</v>
      </c>
      <c r="H171" s="27"/>
      <c r="I171" s="5"/>
    </row>
    <row r="172" spans="1:9" ht="15.75" customHeight="1" x14ac:dyDescent="0.2">
      <c r="A172" s="12"/>
      <c r="B172" s="5"/>
      <c r="C172" s="6"/>
      <c r="D172" s="7"/>
      <c r="E172" s="6"/>
      <c r="F172" s="6"/>
      <c r="G172" s="9">
        <f>SUM(G165:G171)</f>
        <v>19</v>
      </c>
      <c r="H172" s="15">
        <f>G172*308000</f>
        <v>5852000</v>
      </c>
      <c r="I172" s="5"/>
    </row>
    <row r="173" spans="1:9" ht="15.75" customHeight="1" x14ac:dyDescent="0.2">
      <c r="A173" s="12">
        <v>21</v>
      </c>
      <c r="B173" s="5">
        <v>20010627</v>
      </c>
      <c r="C173" s="6" t="s">
        <v>393</v>
      </c>
      <c r="D173" s="7">
        <v>37357</v>
      </c>
      <c r="E173" s="6" t="s">
        <v>310</v>
      </c>
      <c r="F173" s="6" t="s">
        <v>311</v>
      </c>
      <c r="G173" s="5">
        <v>3</v>
      </c>
      <c r="H173" s="27"/>
      <c r="I173" s="5"/>
    </row>
    <row r="174" spans="1:9" ht="15.75" customHeight="1" x14ac:dyDescent="0.2">
      <c r="A174" s="12"/>
      <c r="B174" s="5" t="s">
        <v>813</v>
      </c>
      <c r="C174" s="6" t="s">
        <v>393</v>
      </c>
      <c r="D174" s="7">
        <v>37564</v>
      </c>
      <c r="E174" s="6" t="s">
        <v>533</v>
      </c>
      <c r="F174" s="6" t="s">
        <v>534</v>
      </c>
      <c r="G174" s="5">
        <v>2</v>
      </c>
      <c r="H174" s="27"/>
      <c r="I174" s="5"/>
    </row>
    <row r="175" spans="1:9" ht="15.75" customHeight="1" x14ac:dyDescent="0.2">
      <c r="A175" s="12"/>
      <c r="B175" s="5" t="s">
        <v>813</v>
      </c>
      <c r="C175" s="6" t="s">
        <v>393</v>
      </c>
      <c r="D175" s="7">
        <v>37564</v>
      </c>
      <c r="E175" s="6" t="s">
        <v>599</v>
      </c>
      <c r="F175" s="6" t="s">
        <v>600</v>
      </c>
      <c r="G175" s="5">
        <v>3</v>
      </c>
      <c r="H175" s="27"/>
      <c r="I175" s="5"/>
    </row>
    <row r="176" spans="1:9" ht="15.75" customHeight="1" x14ac:dyDescent="0.2">
      <c r="A176" s="12"/>
      <c r="B176" s="5" t="s">
        <v>813</v>
      </c>
      <c r="C176" s="6" t="s">
        <v>393</v>
      </c>
      <c r="D176" s="7">
        <v>37564</v>
      </c>
      <c r="E176" s="6" t="s">
        <v>742</v>
      </c>
      <c r="F176" s="6" t="s">
        <v>776</v>
      </c>
      <c r="G176" s="5">
        <v>2</v>
      </c>
      <c r="H176" s="27"/>
      <c r="I176" s="5"/>
    </row>
    <row r="177" spans="1:9" ht="15.75" customHeight="1" x14ac:dyDescent="0.2">
      <c r="A177" s="12"/>
      <c r="B177" s="5">
        <v>20010627</v>
      </c>
      <c r="C177" s="6" t="s">
        <v>393</v>
      </c>
      <c r="D177" s="7">
        <v>37357</v>
      </c>
      <c r="E177" s="6" t="s">
        <v>1096</v>
      </c>
      <c r="F177" s="6" t="s">
        <v>1097</v>
      </c>
      <c r="G177" s="5">
        <v>3</v>
      </c>
      <c r="H177" s="27"/>
      <c r="I177" s="5"/>
    </row>
    <row r="178" spans="1:9" ht="15.75" customHeight="1" x14ac:dyDescent="0.2">
      <c r="A178" s="12"/>
      <c r="B178" s="5" t="s">
        <v>813</v>
      </c>
      <c r="C178" s="6" t="s">
        <v>393</v>
      </c>
      <c r="D178" s="7">
        <v>37564</v>
      </c>
      <c r="E178" s="6" t="s">
        <v>887</v>
      </c>
      <c r="F178" s="6" t="s">
        <v>888</v>
      </c>
      <c r="G178" s="5">
        <v>3</v>
      </c>
      <c r="H178" s="27"/>
      <c r="I178" s="5"/>
    </row>
    <row r="179" spans="1:9" ht="15.75" customHeight="1" x14ac:dyDescent="0.2">
      <c r="A179" s="12"/>
      <c r="B179" s="5">
        <v>20010627</v>
      </c>
      <c r="C179" s="6" t="s">
        <v>393</v>
      </c>
      <c r="D179" s="7">
        <v>37357</v>
      </c>
      <c r="E179" s="6" t="s">
        <v>1098</v>
      </c>
      <c r="F179" s="6" t="s">
        <v>1099</v>
      </c>
      <c r="G179" s="5">
        <v>3</v>
      </c>
      <c r="H179" s="27"/>
      <c r="I179" s="5"/>
    </row>
    <row r="180" spans="1:9" ht="15.75" customHeight="1" x14ac:dyDescent="0.2">
      <c r="A180" s="12"/>
      <c r="B180" s="5"/>
      <c r="C180" s="6"/>
      <c r="D180" s="7"/>
      <c r="E180" s="6"/>
      <c r="F180" s="6"/>
      <c r="G180" s="9">
        <f>SUM(G173:G179)</f>
        <v>19</v>
      </c>
      <c r="H180" s="15">
        <f>G180*308000</f>
        <v>5852000</v>
      </c>
      <c r="I180" s="5"/>
    </row>
    <row r="181" spans="1:9" ht="15.75" customHeight="1" x14ac:dyDescent="0.2">
      <c r="A181" s="12">
        <v>22</v>
      </c>
      <c r="B181" s="5">
        <v>20010628</v>
      </c>
      <c r="C181" s="6" t="s">
        <v>392</v>
      </c>
      <c r="D181" s="7">
        <v>37274</v>
      </c>
      <c r="E181" s="6" t="s">
        <v>310</v>
      </c>
      <c r="F181" s="6" t="s">
        <v>311</v>
      </c>
      <c r="G181" s="5">
        <v>3</v>
      </c>
      <c r="H181" s="27"/>
      <c r="I181" s="5"/>
    </row>
    <row r="182" spans="1:9" ht="15.75" customHeight="1" x14ac:dyDescent="0.2">
      <c r="A182" s="12"/>
      <c r="B182" s="5" t="s">
        <v>754</v>
      </c>
      <c r="C182" s="6" t="s">
        <v>392</v>
      </c>
      <c r="D182" s="7" t="s">
        <v>556</v>
      </c>
      <c r="E182" s="6" t="s">
        <v>533</v>
      </c>
      <c r="F182" s="6" t="s">
        <v>534</v>
      </c>
      <c r="G182" s="5">
        <v>2</v>
      </c>
      <c r="H182" s="27"/>
      <c r="I182" s="5"/>
    </row>
    <row r="183" spans="1:9" ht="15.75" customHeight="1" x14ac:dyDescent="0.2">
      <c r="A183" s="12"/>
      <c r="B183" s="5" t="s">
        <v>754</v>
      </c>
      <c r="C183" s="6" t="s">
        <v>392</v>
      </c>
      <c r="D183" s="7" t="s">
        <v>556</v>
      </c>
      <c r="E183" s="6" t="s">
        <v>599</v>
      </c>
      <c r="F183" s="6" t="s">
        <v>600</v>
      </c>
      <c r="G183" s="5">
        <v>3</v>
      </c>
      <c r="H183" s="27"/>
      <c r="I183" s="5"/>
    </row>
    <row r="184" spans="1:9" ht="15.75" customHeight="1" x14ac:dyDescent="0.2">
      <c r="A184" s="12"/>
      <c r="B184" s="5" t="s">
        <v>754</v>
      </c>
      <c r="C184" s="6" t="s">
        <v>392</v>
      </c>
      <c r="D184" s="7" t="s">
        <v>556</v>
      </c>
      <c r="E184" s="6" t="s">
        <v>742</v>
      </c>
      <c r="F184" s="6" t="s">
        <v>743</v>
      </c>
      <c r="G184" s="5">
        <v>2</v>
      </c>
      <c r="H184" s="27"/>
      <c r="I184" s="5"/>
    </row>
    <row r="185" spans="1:9" ht="15.75" customHeight="1" x14ac:dyDescent="0.2">
      <c r="A185" s="12"/>
      <c r="B185" s="5">
        <v>20010628</v>
      </c>
      <c r="C185" s="6" t="s">
        <v>392</v>
      </c>
      <c r="D185" s="7">
        <v>37274</v>
      </c>
      <c r="E185" s="6" t="s">
        <v>1096</v>
      </c>
      <c r="F185" s="6" t="s">
        <v>1097</v>
      </c>
      <c r="G185" s="5">
        <v>3</v>
      </c>
      <c r="H185" s="27"/>
      <c r="I185" s="5"/>
    </row>
    <row r="186" spans="1:9" ht="15.75" customHeight="1" x14ac:dyDescent="0.2">
      <c r="A186" s="12"/>
      <c r="B186" s="5" t="s">
        <v>754</v>
      </c>
      <c r="C186" s="6" t="s">
        <v>392</v>
      </c>
      <c r="D186" s="7" t="s">
        <v>556</v>
      </c>
      <c r="E186" s="6" t="s">
        <v>887</v>
      </c>
      <c r="F186" s="6" t="s">
        <v>888</v>
      </c>
      <c r="G186" s="5">
        <v>3</v>
      </c>
      <c r="H186" s="27"/>
      <c r="I186" s="5"/>
    </row>
    <row r="187" spans="1:9" ht="15.75" customHeight="1" x14ac:dyDescent="0.2">
      <c r="A187" s="12"/>
      <c r="B187" s="5">
        <v>20010628</v>
      </c>
      <c r="C187" s="6" t="s">
        <v>392</v>
      </c>
      <c r="D187" s="7">
        <v>37274</v>
      </c>
      <c r="E187" s="6" t="s">
        <v>1098</v>
      </c>
      <c r="F187" s="6" t="s">
        <v>1099</v>
      </c>
      <c r="G187" s="5">
        <v>3</v>
      </c>
      <c r="H187" s="27"/>
      <c r="I187" s="5"/>
    </row>
    <row r="188" spans="1:9" ht="15.75" customHeight="1" x14ac:dyDescent="0.2">
      <c r="A188" s="12"/>
      <c r="B188" s="5"/>
      <c r="C188" s="6"/>
      <c r="D188" s="7"/>
      <c r="E188" s="6"/>
      <c r="F188" s="6"/>
      <c r="G188" s="9">
        <f>SUM(G181:G187)</f>
        <v>19</v>
      </c>
      <c r="H188" s="15">
        <f>G188*308000</f>
        <v>5852000</v>
      </c>
      <c r="I188" s="5"/>
    </row>
    <row r="189" spans="1:9" ht="15.75" customHeight="1" x14ac:dyDescent="0.2">
      <c r="A189" s="12">
        <v>23</v>
      </c>
      <c r="B189" s="5">
        <v>20010631</v>
      </c>
      <c r="C189" s="6" t="s">
        <v>395</v>
      </c>
      <c r="D189" s="7">
        <v>37274</v>
      </c>
      <c r="E189" s="6" t="s">
        <v>310</v>
      </c>
      <c r="F189" s="6" t="s">
        <v>311</v>
      </c>
      <c r="G189" s="5">
        <v>3</v>
      </c>
      <c r="H189" s="27"/>
      <c r="I189" s="5"/>
    </row>
    <row r="190" spans="1:9" ht="15.75" customHeight="1" x14ac:dyDescent="0.2">
      <c r="A190" s="12"/>
      <c r="B190" s="5" t="s">
        <v>1054</v>
      </c>
      <c r="C190" s="6" t="s">
        <v>395</v>
      </c>
      <c r="D190" s="7" t="s">
        <v>556</v>
      </c>
      <c r="E190" s="6" t="s">
        <v>533</v>
      </c>
      <c r="F190" s="6" t="s">
        <v>534</v>
      </c>
      <c r="G190" s="5">
        <v>2</v>
      </c>
      <c r="H190" s="27"/>
      <c r="I190" s="5"/>
    </row>
    <row r="191" spans="1:9" ht="15.75" customHeight="1" x14ac:dyDescent="0.2">
      <c r="A191" s="12"/>
      <c r="B191" s="5" t="s">
        <v>1054</v>
      </c>
      <c r="C191" s="6" t="s">
        <v>395</v>
      </c>
      <c r="D191" s="7" t="s">
        <v>556</v>
      </c>
      <c r="E191" s="6" t="s">
        <v>599</v>
      </c>
      <c r="F191" s="6" t="s">
        <v>600</v>
      </c>
      <c r="G191" s="5">
        <v>3</v>
      </c>
      <c r="H191" s="27"/>
      <c r="I191" s="5"/>
    </row>
    <row r="192" spans="1:9" ht="15.75" customHeight="1" x14ac:dyDescent="0.2">
      <c r="A192" s="12"/>
      <c r="B192" s="5" t="s">
        <v>1054</v>
      </c>
      <c r="C192" s="6" t="s">
        <v>395</v>
      </c>
      <c r="D192" s="7" t="s">
        <v>556</v>
      </c>
      <c r="E192" s="6" t="s">
        <v>742</v>
      </c>
      <c r="F192" s="6" t="s">
        <v>816</v>
      </c>
      <c r="G192" s="5">
        <v>2</v>
      </c>
      <c r="H192" s="27"/>
      <c r="I192" s="5"/>
    </row>
    <row r="193" spans="1:9" ht="15.75" customHeight="1" x14ac:dyDescent="0.2">
      <c r="A193" s="12"/>
      <c r="B193" s="5">
        <v>20010631</v>
      </c>
      <c r="C193" s="6" t="s">
        <v>395</v>
      </c>
      <c r="D193" s="7">
        <v>37274</v>
      </c>
      <c r="E193" s="6" t="s">
        <v>1096</v>
      </c>
      <c r="F193" s="6" t="s">
        <v>1097</v>
      </c>
      <c r="G193" s="5">
        <v>3</v>
      </c>
      <c r="H193" s="27"/>
      <c r="I193" s="5"/>
    </row>
    <row r="194" spans="1:9" ht="15.75" customHeight="1" x14ac:dyDescent="0.2">
      <c r="A194" s="12"/>
      <c r="B194" s="5" t="s">
        <v>1054</v>
      </c>
      <c r="C194" s="6" t="s">
        <v>395</v>
      </c>
      <c r="D194" s="7" t="s">
        <v>556</v>
      </c>
      <c r="E194" s="6" t="s">
        <v>887</v>
      </c>
      <c r="F194" s="6" t="s">
        <v>888</v>
      </c>
      <c r="G194" s="5">
        <v>3</v>
      </c>
      <c r="H194" s="27"/>
      <c r="I194" s="5"/>
    </row>
    <row r="195" spans="1:9" ht="15.75" customHeight="1" x14ac:dyDescent="0.2">
      <c r="A195" s="12"/>
      <c r="B195" s="5">
        <v>20010631</v>
      </c>
      <c r="C195" s="6" t="s">
        <v>395</v>
      </c>
      <c r="D195" s="7">
        <v>37274</v>
      </c>
      <c r="E195" s="6" t="s">
        <v>1098</v>
      </c>
      <c r="F195" s="6" t="s">
        <v>1099</v>
      </c>
      <c r="G195" s="5">
        <v>3</v>
      </c>
      <c r="H195" s="27"/>
      <c r="I195" s="5"/>
    </row>
    <row r="196" spans="1:9" ht="15.75" customHeight="1" x14ac:dyDescent="0.2">
      <c r="A196" s="12"/>
      <c r="B196" s="5"/>
      <c r="C196" s="6"/>
      <c r="D196" s="7"/>
      <c r="E196" s="6"/>
      <c r="F196" s="6"/>
      <c r="G196" s="9">
        <f>SUM(G189:G195)</f>
        <v>19</v>
      </c>
      <c r="H196" s="15">
        <f>G196*308000</f>
        <v>5852000</v>
      </c>
      <c r="I196" s="5"/>
    </row>
    <row r="197" spans="1:9" ht="15.75" customHeight="1" x14ac:dyDescent="0.2">
      <c r="A197" s="12">
        <v>24</v>
      </c>
      <c r="B197" s="5">
        <v>20010633</v>
      </c>
      <c r="C197" s="6" t="s">
        <v>397</v>
      </c>
      <c r="D197" s="7">
        <v>37316</v>
      </c>
      <c r="E197" s="6" t="s">
        <v>310</v>
      </c>
      <c r="F197" s="6" t="s">
        <v>311</v>
      </c>
      <c r="G197" s="5">
        <v>3</v>
      </c>
      <c r="H197" s="27"/>
      <c r="I197" s="5"/>
    </row>
    <row r="198" spans="1:9" ht="15.75" customHeight="1" x14ac:dyDescent="0.2">
      <c r="A198" s="12"/>
      <c r="B198" s="5" t="s">
        <v>1055</v>
      </c>
      <c r="C198" s="6" t="s">
        <v>397</v>
      </c>
      <c r="D198" s="7">
        <v>37259</v>
      </c>
      <c r="E198" s="6" t="s">
        <v>533</v>
      </c>
      <c r="F198" s="6" t="s">
        <v>534</v>
      </c>
      <c r="G198" s="5">
        <v>2</v>
      </c>
      <c r="H198" s="27"/>
      <c r="I198" s="5"/>
    </row>
    <row r="199" spans="1:9" ht="15.75" customHeight="1" x14ac:dyDescent="0.2">
      <c r="A199" s="12"/>
      <c r="B199" s="5" t="s">
        <v>1055</v>
      </c>
      <c r="C199" s="6" t="s">
        <v>397</v>
      </c>
      <c r="D199" s="7">
        <v>37259</v>
      </c>
      <c r="E199" s="6" t="s">
        <v>599</v>
      </c>
      <c r="F199" s="6" t="s">
        <v>600</v>
      </c>
      <c r="G199" s="5">
        <v>3</v>
      </c>
      <c r="H199" s="27"/>
      <c r="I199" s="5"/>
    </row>
    <row r="200" spans="1:9" ht="15.75" customHeight="1" x14ac:dyDescent="0.2">
      <c r="A200" s="12"/>
      <c r="B200" s="5" t="s">
        <v>1055</v>
      </c>
      <c r="C200" s="6" t="s">
        <v>397</v>
      </c>
      <c r="D200" s="7">
        <v>37259</v>
      </c>
      <c r="E200" s="6" t="s">
        <v>742</v>
      </c>
      <c r="F200" s="6" t="s">
        <v>841</v>
      </c>
      <c r="G200" s="5">
        <v>2</v>
      </c>
      <c r="H200" s="27"/>
      <c r="I200" s="5"/>
    </row>
    <row r="201" spans="1:9" ht="15.75" customHeight="1" x14ac:dyDescent="0.2">
      <c r="A201" s="12"/>
      <c r="B201" s="5">
        <v>20010633</v>
      </c>
      <c r="C201" s="6" t="s">
        <v>397</v>
      </c>
      <c r="D201" s="7">
        <v>37316</v>
      </c>
      <c r="E201" s="6" t="s">
        <v>1096</v>
      </c>
      <c r="F201" s="6" t="s">
        <v>1097</v>
      </c>
      <c r="G201" s="5">
        <v>3</v>
      </c>
      <c r="H201" s="27"/>
      <c r="I201" s="5"/>
    </row>
    <row r="202" spans="1:9" ht="15.75" customHeight="1" x14ac:dyDescent="0.2">
      <c r="A202" s="12"/>
      <c r="B202" s="5" t="s">
        <v>1055</v>
      </c>
      <c r="C202" s="6" t="s">
        <v>397</v>
      </c>
      <c r="D202" s="7">
        <v>37259</v>
      </c>
      <c r="E202" s="6" t="s">
        <v>887</v>
      </c>
      <c r="F202" s="6" t="s">
        <v>888</v>
      </c>
      <c r="G202" s="5">
        <v>3</v>
      </c>
      <c r="H202" s="27"/>
      <c r="I202" s="5"/>
    </row>
    <row r="203" spans="1:9" ht="15.75" customHeight="1" x14ac:dyDescent="0.2">
      <c r="A203" s="12"/>
      <c r="B203" s="5">
        <v>20010633</v>
      </c>
      <c r="C203" s="6" t="s">
        <v>397</v>
      </c>
      <c r="D203" s="7">
        <v>37316</v>
      </c>
      <c r="E203" s="6" t="s">
        <v>1098</v>
      </c>
      <c r="F203" s="6" t="s">
        <v>1099</v>
      </c>
      <c r="G203" s="5">
        <v>3</v>
      </c>
      <c r="H203" s="27"/>
      <c r="I203" s="5"/>
    </row>
    <row r="204" spans="1:9" ht="15.75" customHeight="1" x14ac:dyDescent="0.2">
      <c r="A204" s="12"/>
      <c r="B204" s="5"/>
      <c r="C204" s="6"/>
      <c r="D204" s="7"/>
      <c r="E204" s="6"/>
      <c r="F204" s="6"/>
      <c r="G204" s="9">
        <f>SUM(G197:G203)</f>
        <v>19</v>
      </c>
      <c r="H204" s="15">
        <f>G204*308000</f>
        <v>5852000</v>
      </c>
      <c r="I204" s="5"/>
    </row>
    <row r="205" spans="1:9" ht="15.75" customHeight="1" x14ac:dyDescent="0.2">
      <c r="A205" s="12">
        <v>25</v>
      </c>
      <c r="B205" s="5">
        <v>20010635</v>
      </c>
      <c r="C205" s="6" t="s">
        <v>399</v>
      </c>
      <c r="D205" s="7">
        <v>37607</v>
      </c>
      <c r="E205" s="6" t="s">
        <v>310</v>
      </c>
      <c r="F205" s="6" t="s">
        <v>311</v>
      </c>
      <c r="G205" s="5">
        <v>3</v>
      </c>
      <c r="H205" s="27"/>
      <c r="I205" s="5"/>
    </row>
    <row r="206" spans="1:9" ht="15.75" customHeight="1" x14ac:dyDescent="0.2">
      <c r="A206" s="12"/>
      <c r="B206" s="5" t="s">
        <v>1056</v>
      </c>
      <c r="C206" s="6" t="s">
        <v>399</v>
      </c>
      <c r="D206" s="7" t="s">
        <v>538</v>
      </c>
      <c r="E206" s="6" t="s">
        <v>533</v>
      </c>
      <c r="F206" s="6" t="s">
        <v>534</v>
      </c>
      <c r="G206" s="5">
        <v>2</v>
      </c>
      <c r="H206" s="27"/>
      <c r="I206" s="5"/>
    </row>
    <row r="207" spans="1:9" ht="15.75" customHeight="1" x14ac:dyDescent="0.2">
      <c r="A207" s="12"/>
      <c r="B207" s="5" t="s">
        <v>1056</v>
      </c>
      <c r="C207" s="6" t="s">
        <v>399</v>
      </c>
      <c r="D207" s="7" t="s">
        <v>538</v>
      </c>
      <c r="E207" s="6" t="s">
        <v>599</v>
      </c>
      <c r="F207" s="6" t="s">
        <v>600</v>
      </c>
      <c r="G207" s="5">
        <v>3</v>
      </c>
      <c r="H207" s="27"/>
      <c r="I207" s="5"/>
    </row>
    <row r="208" spans="1:9" ht="15.75" customHeight="1" x14ac:dyDescent="0.2">
      <c r="A208" s="12"/>
      <c r="B208" s="5" t="s">
        <v>1056</v>
      </c>
      <c r="C208" s="6" t="s">
        <v>399</v>
      </c>
      <c r="D208" s="7" t="s">
        <v>538</v>
      </c>
      <c r="E208" s="6" t="s">
        <v>742</v>
      </c>
      <c r="F208" s="6" t="s">
        <v>755</v>
      </c>
      <c r="G208" s="5">
        <v>2</v>
      </c>
      <c r="H208" s="27"/>
      <c r="I208" s="5"/>
    </row>
    <row r="209" spans="1:9" ht="15.75" customHeight="1" x14ac:dyDescent="0.2">
      <c r="A209" s="12"/>
      <c r="B209" s="5">
        <v>20010635</v>
      </c>
      <c r="C209" s="6" t="s">
        <v>399</v>
      </c>
      <c r="D209" s="7">
        <v>37607</v>
      </c>
      <c r="E209" s="6" t="s">
        <v>1096</v>
      </c>
      <c r="F209" s="6" t="s">
        <v>1097</v>
      </c>
      <c r="G209" s="5">
        <v>3</v>
      </c>
      <c r="H209" s="27"/>
      <c r="I209" s="5"/>
    </row>
    <row r="210" spans="1:9" ht="15.75" customHeight="1" x14ac:dyDescent="0.2">
      <c r="A210" s="12"/>
      <c r="B210" s="5" t="s">
        <v>1056</v>
      </c>
      <c r="C210" s="6" t="s">
        <v>399</v>
      </c>
      <c r="D210" s="7" t="s">
        <v>538</v>
      </c>
      <c r="E210" s="6" t="s">
        <v>887</v>
      </c>
      <c r="F210" s="6" t="s">
        <v>888</v>
      </c>
      <c r="G210" s="5">
        <v>3</v>
      </c>
      <c r="H210" s="27"/>
      <c r="I210" s="5"/>
    </row>
    <row r="211" spans="1:9" ht="15.75" customHeight="1" x14ac:dyDescent="0.2">
      <c r="A211" s="12"/>
      <c r="B211" s="5">
        <v>20010635</v>
      </c>
      <c r="C211" s="6" t="s">
        <v>399</v>
      </c>
      <c r="D211" s="7">
        <v>37607</v>
      </c>
      <c r="E211" s="6" t="s">
        <v>1098</v>
      </c>
      <c r="F211" s="6" t="s">
        <v>1099</v>
      </c>
      <c r="G211" s="5">
        <v>3</v>
      </c>
      <c r="H211" s="27"/>
      <c r="I211" s="5"/>
    </row>
    <row r="212" spans="1:9" ht="15.75" customHeight="1" x14ac:dyDescent="0.2">
      <c r="A212" s="12"/>
      <c r="B212" s="5"/>
      <c r="C212" s="6"/>
      <c r="D212" s="7"/>
      <c r="E212" s="6"/>
      <c r="F212" s="6"/>
      <c r="G212" s="9">
        <f>SUM(G205:G211)</f>
        <v>19</v>
      </c>
      <c r="H212" s="15">
        <f>G212*308000</f>
        <v>5852000</v>
      </c>
      <c r="I212" s="5"/>
    </row>
    <row r="213" spans="1:9" ht="15.75" customHeight="1" x14ac:dyDescent="0.2">
      <c r="A213" s="12">
        <v>26</v>
      </c>
      <c r="B213" s="5">
        <v>20010879</v>
      </c>
      <c r="C213" s="6" t="s">
        <v>314</v>
      </c>
      <c r="D213" s="7">
        <v>37570</v>
      </c>
      <c r="E213" s="6" t="s">
        <v>310</v>
      </c>
      <c r="F213" s="6" t="s">
        <v>311</v>
      </c>
      <c r="G213" s="5">
        <v>3</v>
      </c>
      <c r="H213" s="27"/>
      <c r="I213" s="5"/>
    </row>
    <row r="214" spans="1:9" ht="15.75" customHeight="1" x14ac:dyDescent="0.2">
      <c r="A214" s="12"/>
      <c r="B214" s="5" t="s">
        <v>692</v>
      </c>
      <c r="C214" s="6" t="s">
        <v>314</v>
      </c>
      <c r="D214" s="7">
        <v>37540</v>
      </c>
      <c r="E214" s="6" t="s">
        <v>533</v>
      </c>
      <c r="F214" s="6" t="s">
        <v>534</v>
      </c>
      <c r="G214" s="5">
        <v>2</v>
      </c>
      <c r="H214" s="27"/>
      <c r="I214" s="5"/>
    </row>
    <row r="215" spans="1:9" ht="15.75" customHeight="1" x14ac:dyDescent="0.2">
      <c r="A215" s="12"/>
      <c r="B215" s="5" t="s">
        <v>692</v>
      </c>
      <c r="C215" s="6" t="s">
        <v>314</v>
      </c>
      <c r="D215" s="7">
        <v>37540</v>
      </c>
      <c r="E215" s="6" t="s">
        <v>599</v>
      </c>
      <c r="F215" s="6" t="s">
        <v>600</v>
      </c>
      <c r="G215" s="5">
        <v>3</v>
      </c>
      <c r="H215" s="27"/>
      <c r="I215" s="5"/>
    </row>
    <row r="216" spans="1:9" ht="15.75" customHeight="1" x14ac:dyDescent="0.2">
      <c r="A216" s="12"/>
      <c r="B216" s="5" t="s">
        <v>692</v>
      </c>
      <c r="C216" s="6" t="s">
        <v>314</v>
      </c>
      <c r="D216" s="7">
        <v>37540</v>
      </c>
      <c r="E216" s="6" t="s">
        <v>693</v>
      </c>
      <c r="F216" s="6" t="s">
        <v>694</v>
      </c>
      <c r="G216" s="5">
        <v>1</v>
      </c>
      <c r="H216" s="27"/>
      <c r="I216" s="5"/>
    </row>
    <row r="217" spans="1:9" ht="15.75" customHeight="1" x14ac:dyDescent="0.2">
      <c r="A217" s="12"/>
      <c r="B217" s="5" t="s">
        <v>692</v>
      </c>
      <c r="C217" s="6" t="s">
        <v>314</v>
      </c>
      <c r="D217" s="7">
        <v>37540</v>
      </c>
      <c r="E217" s="6" t="s">
        <v>742</v>
      </c>
      <c r="F217" s="6" t="s">
        <v>743</v>
      </c>
      <c r="G217" s="5">
        <v>2</v>
      </c>
      <c r="H217" s="27"/>
      <c r="I217" s="5"/>
    </row>
    <row r="218" spans="1:9" ht="15.75" customHeight="1" x14ac:dyDescent="0.2">
      <c r="A218" s="12"/>
      <c r="B218" s="5">
        <v>20010879</v>
      </c>
      <c r="C218" s="6" t="s">
        <v>314</v>
      </c>
      <c r="D218" s="7">
        <v>37570</v>
      </c>
      <c r="E218" s="6" t="s">
        <v>1096</v>
      </c>
      <c r="F218" s="6" t="s">
        <v>1097</v>
      </c>
      <c r="G218" s="5">
        <v>3</v>
      </c>
      <c r="H218" s="27"/>
      <c r="I218" s="5"/>
    </row>
    <row r="219" spans="1:9" ht="15.75" customHeight="1" x14ac:dyDescent="0.2">
      <c r="A219" s="12"/>
      <c r="B219" s="5" t="s">
        <v>692</v>
      </c>
      <c r="C219" s="6" t="s">
        <v>314</v>
      </c>
      <c r="D219" s="7">
        <v>37540</v>
      </c>
      <c r="E219" s="6" t="s">
        <v>887</v>
      </c>
      <c r="F219" s="6" t="s">
        <v>888</v>
      </c>
      <c r="G219" s="5">
        <v>3</v>
      </c>
      <c r="H219" s="27"/>
      <c r="I219" s="5"/>
    </row>
    <row r="220" spans="1:9" ht="15.75" customHeight="1" x14ac:dyDescent="0.2">
      <c r="A220" s="12"/>
      <c r="B220" s="5">
        <v>20010879</v>
      </c>
      <c r="C220" s="6" t="s">
        <v>314</v>
      </c>
      <c r="D220" s="7">
        <v>37570</v>
      </c>
      <c r="E220" s="6" t="s">
        <v>1098</v>
      </c>
      <c r="F220" s="6" t="s">
        <v>1099</v>
      </c>
      <c r="G220" s="5">
        <v>3</v>
      </c>
      <c r="H220" s="27"/>
      <c r="I220" s="5"/>
    </row>
    <row r="221" spans="1:9" ht="15.75" customHeight="1" x14ac:dyDescent="0.2">
      <c r="A221" s="12"/>
      <c r="B221" s="5"/>
      <c r="C221" s="6"/>
      <c r="D221" s="7"/>
      <c r="E221" s="6"/>
      <c r="F221" s="6"/>
      <c r="G221" s="9">
        <f>SUM(G213:G220)</f>
        <v>20</v>
      </c>
      <c r="H221" s="15">
        <f>G221*308000</f>
        <v>6160000</v>
      </c>
      <c r="I221" s="5"/>
    </row>
    <row r="222" spans="1:9" ht="15.75" customHeight="1" x14ac:dyDescent="0.2">
      <c r="A222" s="12">
        <v>27</v>
      </c>
      <c r="B222" s="5">
        <v>20010881</v>
      </c>
      <c r="C222" s="6" t="s">
        <v>315</v>
      </c>
      <c r="D222" s="7">
        <v>37478</v>
      </c>
      <c r="E222" s="6" t="s">
        <v>310</v>
      </c>
      <c r="F222" s="6" t="s">
        <v>311</v>
      </c>
      <c r="G222" s="5">
        <v>3</v>
      </c>
      <c r="H222" s="27"/>
      <c r="I222" s="5"/>
    </row>
    <row r="223" spans="1:9" ht="15.75" customHeight="1" x14ac:dyDescent="0.2">
      <c r="A223" s="12"/>
      <c r="B223" s="5" t="s">
        <v>744</v>
      </c>
      <c r="C223" s="6" t="s">
        <v>315</v>
      </c>
      <c r="D223" s="7">
        <v>37537</v>
      </c>
      <c r="E223" s="6" t="s">
        <v>533</v>
      </c>
      <c r="F223" s="6" t="s">
        <v>534</v>
      </c>
      <c r="G223" s="5">
        <v>2</v>
      </c>
      <c r="H223" s="27"/>
      <c r="I223" s="5"/>
    </row>
    <row r="224" spans="1:9" ht="15.75" customHeight="1" x14ac:dyDescent="0.2">
      <c r="A224" s="12"/>
      <c r="B224" s="5" t="s">
        <v>744</v>
      </c>
      <c r="C224" s="6" t="s">
        <v>315</v>
      </c>
      <c r="D224" s="7">
        <v>37537</v>
      </c>
      <c r="E224" s="6" t="s">
        <v>599</v>
      </c>
      <c r="F224" s="6" t="s">
        <v>600</v>
      </c>
      <c r="G224" s="5">
        <v>3</v>
      </c>
      <c r="H224" s="27"/>
      <c r="I224" s="5"/>
    </row>
    <row r="225" spans="1:9" ht="15.75" customHeight="1" x14ac:dyDescent="0.2">
      <c r="A225" s="12"/>
      <c r="B225" s="5" t="s">
        <v>744</v>
      </c>
      <c r="C225" s="6" t="s">
        <v>315</v>
      </c>
      <c r="D225" s="7">
        <v>37537</v>
      </c>
      <c r="E225" s="6" t="s">
        <v>617</v>
      </c>
      <c r="F225" s="6" t="s">
        <v>651</v>
      </c>
      <c r="G225" s="5">
        <v>1</v>
      </c>
      <c r="H225" s="27"/>
      <c r="I225" s="5"/>
    </row>
    <row r="226" spans="1:9" ht="15.75" customHeight="1" x14ac:dyDescent="0.2">
      <c r="A226" s="12"/>
      <c r="B226" s="5" t="s">
        <v>744</v>
      </c>
      <c r="C226" s="6" t="s">
        <v>315</v>
      </c>
      <c r="D226" s="7">
        <v>37537</v>
      </c>
      <c r="E226" s="6" t="s">
        <v>742</v>
      </c>
      <c r="F226" s="6" t="s">
        <v>743</v>
      </c>
      <c r="G226" s="5">
        <v>2</v>
      </c>
      <c r="H226" s="27"/>
      <c r="I226" s="5"/>
    </row>
    <row r="227" spans="1:9" ht="15.75" customHeight="1" x14ac:dyDescent="0.2">
      <c r="A227" s="12"/>
      <c r="B227" s="5">
        <v>20010881</v>
      </c>
      <c r="C227" s="6" t="s">
        <v>315</v>
      </c>
      <c r="D227" s="7">
        <v>37478</v>
      </c>
      <c r="E227" s="6" t="s">
        <v>1082</v>
      </c>
      <c r="F227" s="6" t="s">
        <v>1083</v>
      </c>
      <c r="G227" s="5">
        <v>2</v>
      </c>
      <c r="H227" s="27"/>
      <c r="I227" s="5"/>
    </row>
    <row r="228" spans="1:9" ht="15.75" customHeight="1" x14ac:dyDescent="0.2">
      <c r="A228" s="12"/>
      <c r="B228" s="5">
        <v>20010881</v>
      </c>
      <c r="C228" s="6" t="s">
        <v>315</v>
      </c>
      <c r="D228" s="7">
        <v>37478</v>
      </c>
      <c r="E228" s="6" t="s">
        <v>1096</v>
      </c>
      <c r="F228" s="6" t="s">
        <v>1097</v>
      </c>
      <c r="G228" s="5">
        <v>3</v>
      </c>
      <c r="H228" s="27"/>
      <c r="I228" s="5"/>
    </row>
    <row r="229" spans="1:9" ht="15.75" customHeight="1" x14ac:dyDescent="0.2">
      <c r="A229" s="12"/>
      <c r="B229" s="5" t="s">
        <v>744</v>
      </c>
      <c r="C229" s="6" t="s">
        <v>315</v>
      </c>
      <c r="D229" s="7">
        <v>37537</v>
      </c>
      <c r="E229" s="6" t="s">
        <v>887</v>
      </c>
      <c r="F229" s="6" t="s">
        <v>888</v>
      </c>
      <c r="G229" s="5">
        <v>3</v>
      </c>
      <c r="H229" s="27"/>
      <c r="I229" s="5"/>
    </row>
    <row r="230" spans="1:9" ht="15.75" customHeight="1" x14ac:dyDescent="0.2">
      <c r="A230" s="12"/>
      <c r="B230" s="5">
        <v>20010881</v>
      </c>
      <c r="C230" s="6" t="s">
        <v>315</v>
      </c>
      <c r="D230" s="7">
        <v>37478</v>
      </c>
      <c r="E230" s="6" t="s">
        <v>1098</v>
      </c>
      <c r="F230" s="6" t="s">
        <v>1099</v>
      </c>
      <c r="G230" s="5">
        <v>3</v>
      </c>
      <c r="H230" s="27"/>
      <c r="I230" s="5"/>
    </row>
    <row r="231" spans="1:9" ht="15.75" customHeight="1" x14ac:dyDescent="0.2">
      <c r="A231" s="12"/>
      <c r="B231" s="5"/>
      <c r="C231" s="6"/>
      <c r="D231" s="7"/>
      <c r="E231" s="6"/>
      <c r="F231" s="6"/>
      <c r="G231" s="9">
        <f>SUM(G222:G230)</f>
        <v>22</v>
      </c>
      <c r="H231" s="15">
        <f>G231*308000</f>
        <v>6776000</v>
      </c>
      <c r="I231" s="5"/>
    </row>
    <row r="232" spans="1:9" ht="15.75" customHeight="1" x14ac:dyDescent="0.2">
      <c r="A232" s="12">
        <v>28</v>
      </c>
      <c r="B232" s="5">
        <v>20010882</v>
      </c>
      <c r="C232" s="6" t="s">
        <v>316</v>
      </c>
      <c r="D232" s="7">
        <v>37479</v>
      </c>
      <c r="E232" s="6" t="s">
        <v>310</v>
      </c>
      <c r="F232" s="6" t="s">
        <v>311</v>
      </c>
      <c r="G232" s="5">
        <v>3</v>
      </c>
      <c r="H232" s="27"/>
      <c r="I232" s="5"/>
    </row>
    <row r="233" spans="1:9" ht="15.75" customHeight="1" x14ac:dyDescent="0.2">
      <c r="A233" s="12"/>
      <c r="B233" s="5" t="s">
        <v>745</v>
      </c>
      <c r="C233" s="6" t="s">
        <v>316</v>
      </c>
      <c r="D233" s="7">
        <v>37568</v>
      </c>
      <c r="E233" s="6" t="s">
        <v>533</v>
      </c>
      <c r="F233" s="6" t="s">
        <v>534</v>
      </c>
      <c r="G233" s="5">
        <v>2</v>
      </c>
      <c r="H233" s="27"/>
      <c r="I233" s="5"/>
    </row>
    <row r="234" spans="1:9" ht="15.75" customHeight="1" x14ac:dyDescent="0.2">
      <c r="A234" s="12"/>
      <c r="B234" s="5" t="s">
        <v>745</v>
      </c>
      <c r="C234" s="6" t="s">
        <v>316</v>
      </c>
      <c r="D234" s="7">
        <v>37568</v>
      </c>
      <c r="E234" s="6" t="s">
        <v>599</v>
      </c>
      <c r="F234" s="6" t="s">
        <v>600</v>
      </c>
      <c r="G234" s="5">
        <v>3</v>
      </c>
      <c r="H234" s="27"/>
      <c r="I234" s="5"/>
    </row>
    <row r="235" spans="1:9" ht="15.75" customHeight="1" x14ac:dyDescent="0.2">
      <c r="A235" s="12"/>
      <c r="B235" s="5" t="s">
        <v>745</v>
      </c>
      <c r="C235" s="6" t="s">
        <v>316</v>
      </c>
      <c r="D235" s="7">
        <v>37568</v>
      </c>
      <c r="E235" s="6" t="s">
        <v>655</v>
      </c>
      <c r="F235" s="6" t="s">
        <v>675</v>
      </c>
      <c r="G235" s="5">
        <v>1</v>
      </c>
      <c r="H235" s="27"/>
      <c r="I235" s="5"/>
    </row>
    <row r="236" spans="1:9" ht="15.75" customHeight="1" x14ac:dyDescent="0.2">
      <c r="A236" s="12"/>
      <c r="B236" s="5" t="s">
        <v>745</v>
      </c>
      <c r="C236" s="6" t="s">
        <v>316</v>
      </c>
      <c r="D236" s="7">
        <v>37568</v>
      </c>
      <c r="E236" s="6" t="s">
        <v>742</v>
      </c>
      <c r="F236" s="6" t="s">
        <v>743</v>
      </c>
      <c r="G236" s="5">
        <v>2</v>
      </c>
      <c r="H236" s="27"/>
      <c r="I236" s="5"/>
    </row>
    <row r="237" spans="1:9" ht="15.75" customHeight="1" x14ac:dyDescent="0.2">
      <c r="A237" s="12"/>
      <c r="B237" s="5">
        <v>20010882</v>
      </c>
      <c r="C237" s="6" t="s">
        <v>316</v>
      </c>
      <c r="D237" s="7">
        <v>37479</v>
      </c>
      <c r="E237" s="6" t="s">
        <v>1096</v>
      </c>
      <c r="F237" s="6" t="s">
        <v>1097</v>
      </c>
      <c r="G237" s="5">
        <v>3</v>
      </c>
      <c r="H237" s="27"/>
      <c r="I237" s="5"/>
    </row>
    <row r="238" spans="1:9" ht="15.75" customHeight="1" x14ac:dyDescent="0.2">
      <c r="A238" s="12"/>
      <c r="B238" s="5" t="s">
        <v>745</v>
      </c>
      <c r="C238" s="6" t="s">
        <v>316</v>
      </c>
      <c r="D238" s="7">
        <v>37568</v>
      </c>
      <c r="E238" s="6" t="s">
        <v>887</v>
      </c>
      <c r="F238" s="6" t="s">
        <v>888</v>
      </c>
      <c r="G238" s="5">
        <v>3</v>
      </c>
      <c r="H238" s="27"/>
      <c r="I238" s="5"/>
    </row>
    <row r="239" spans="1:9" ht="15.75" customHeight="1" x14ac:dyDescent="0.2">
      <c r="A239" s="12"/>
      <c r="B239" s="5">
        <v>20010882</v>
      </c>
      <c r="C239" s="6" t="s">
        <v>316</v>
      </c>
      <c r="D239" s="7">
        <v>37479</v>
      </c>
      <c r="E239" s="6" t="s">
        <v>1098</v>
      </c>
      <c r="F239" s="6" t="s">
        <v>1099</v>
      </c>
      <c r="G239" s="5">
        <v>3</v>
      </c>
      <c r="H239" s="27"/>
      <c r="I239" s="5"/>
    </row>
    <row r="240" spans="1:9" ht="15.75" customHeight="1" x14ac:dyDescent="0.2">
      <c r="A240" s="12"/>
      <c r="B240" s="5"/>
      <c r="C240" s="6"/>
      <c r="D240" s="7"/>
      <c r="E240" s="6"/>
      <c r="F240" s="6"/>
      <c r="G240" s="9">
        <f>SUM(G232:G239)</f>
        <v>20</v>
      </c>
      <c r="H240" s="15">
        <f>G240*308000</f>
        <v>6160000</v>
      </c>
      <c r="I240" s="5"/>
    </row>
    <row r="241" spans="1:9" ht="15.75" customHeight="1" x14ac:dyDescent="0.2">
      <c r="A241" s="12">
        <v>29</v>
      </c>
      <c r="B241" s="5">
        <v>20010897</v>
      </c>
      <c r="C241" s="6" t="s">
        <v>321</v>
      </c>
      <c r="D241" s="7">
        <v>37493</v>
      </c>
      <c r="E241" s="6" t="s">
        <v>310</v>
      </c>
      <c r="F241" s="6" t="s">
        <v>311</v>
      </c>
      <c r="G241" s="5">
        <v>3</v>
      </c>
      <c r="H241" s="27"/>
      <c r="I241" s="5"/>
    </row>
    <row r="242" spans="1:9" ht="15.75" customHeight="1" x14ac:dyDescent="0.2">
      <c r="A242" s="12"/>
      <c r="B242" s="5" t="s">
        <v>1041</v>
      </c>
      <c r="C242" s="6" t="s">
        <v>321</v>
      </c>
      <c r="D242" s="7" t="s">
        <v>535</v>
      </c>
      <c r="E242" s="6" t="s">
        <v>533</v>
      </c>
      <c r="F242" s="6" t="s">
        <v>534</v>
      </c>
      <c r="G242" s="5">
        <v>2</v>
      </c>
      <c r="H242" s="27"/>
      <c r="I242" s="5"/>
    </row>
    <row r="243" spans="1:9" ht="15.75" customHeight="1" x14ac:dyDescent="0.2">
      <c r="A243" s="12"/>
      <c r="B243" s="5" t="s">
        <v>1041</v>
      </c>
      <c r="C243" s="6" t="s">
        <v>321</v>
      </c>
      <c r="D243" s="7" t="s">
        <v>535</v>
      </c>
      <c r="E243" s="6" t="s">
        <v>599</v>
      </c>
      <c r="F243" s="6" t="s">
        <v>600</v>
      </c>
      <c r="G243" s="5">
        <v>3</v>
      </c>
      <c r="H243" s="27"/>
      <c r="I243" s="5"/>
    </row>
    <row r="244" spans="1:9" ht="15.75" customHeight="1" x14ac:dyDescent="0.2">
      <c r="A244" s="12"/>
      <c r="B244" s="5" t="s">
        <v>1041</v>
      </c>
      <c r="C244" s="6" t="s">
        <v>321</v>
      </c>
      <c r="D244" s="7" t="s">
        <v>535</v>
      </c>
      <c r="E244" s="6" t="s">
        <v>617</v>
      </c>
      <c r="F244" s="6" t="s">
        <v>648</v>
      </c>
      <c r="G244" s="5">
        <v>1</v>
      </c>
      <c r="H244" s="27"/>
      <c r="I244" s="5"/>
    </row>
    <row r="245" spans="1:9" ht="15.75" customHeight="1" x14ac:dyDescent="0.2">
      <c r="A245" s="12"/>
      <c r="B245" s="5">
        <v>20010897</v>
      </c>
      <c r="C245" s="6" t="s">
        <v>321</v>
      </c>
      <c r="D245" s="7">
        <v>37493</v>
      </c>
      <c r="E245" s="6" t="s">
        <v>1096</v>
      </c>
      <c r="F245" s="6" t="s">
        <v>1097</v>
      </c>
      <c r="G245" s="5">
        <v>3</v>
      </c>
      <c r="H245" s="27"/>
      <c r="I245" s="5"/>
    </row>
    <row r="246" spans="1:9" ht="15.75" customHeight="1" x14ac:dyDescent="0.2">
      <c r="A246" s="12"/>
      <c r="B246" s="5" t="s">
        <v>1041</v>
      </c>
      <c r="C246" s="6" t="s">
        <v>321</v>
      </c>
      <c r="D246" s="7" t="s">
        <v>535</v>
      </c>
      <c r="E246" s="6" t="s">
        <v>887</v>
      </c>
      <c r="F246" s="6" t="s">
        <v>888</v>
      </c>
      <c r="G246" s="5">
        <v>3</v>
      </c>
      <c r="H246" s="27"/>
      <c r="I246" s="5"/>
    </row>
    <row r="247" spans="1:9" ht="15.75" customHeight="1" x14ac:dyDescent="0.2">
      <c r="A247" s="12"/>
      <c r="B247" s="5">
        <v>20010897</v>
      </c>
      <c r="C247" s="6" t="s">
        <v>321</v>
      </c>
      <c r="D247" s="7">
        <v>37493</v>
      </c>
      <c r="E247" s="6" t="s">
        <v>1098</v>
      </c>
      <c r="F247" s="6" t="s">
        <v>1099</v>
      </c>
      <c r="G247" s="5">
        <v>3</v>
      </c>
      <c r="H247" s="27"/>
      <c r="I247" s="5"/>
    </row>
    <row r="248" spans="1:9" ht="15.75" customHeight="1" x14ac:dyDescent="0.2">
      <c r="A248" s="12"/>
      <c r="B248" s="5"/>
      <c r="C248" s="6"/>
      <c r="D248" s="7"/>
      <c r="E248" s="6"/>
      <c r="F248" s="6"/>
      <c r="G248" s="9">
        <f>SUM(G241:G247)</f>
        <v>18</v>
      </c>
      <c r="H248" s="15">
        <f>G248*308000</f>
        <v>5544000</v>
      </c>
      <c r="I248" s="5"/>
    </row>
    <row r="249" spans="1:9" ht="15.75" customHeight="1" x14ac:dyDescent="0.2">
      <c r="A249" s="12">
        <v>30</v>
      </c>
      <c r="B249" s="5">
        <v>20010899</v>
      </c>
      <c r="C249" s="6" t="s">
        <v>322</v>
      </c>
      <c r="D249" s="7">
        <v>37377</v>
      </c>
      <c r="E249" s="6" t="s">
        <v>310</v>
      </c>
      <c r="F249" s="6" t="s">
        <v>311</v>
      </c>
      <c r="G249" s="5">
        <v>3</v>
      </c>
      <c r="H249" s="27"/>
      <c r="I249" s="5"/>
    </row>
    <row r="250" spans="1:9" ht="15.75" customHeight="1" x14ac:dyDescent="0.2">
      <c r="A250" s="12"/>
      <c r="B250" s="5" t="s">
        <v>760</v>
      </c>
      <c r="C250" s="6" t="s">
        <v>322</v>
      </c>
      <c r="D250" s="7">
        <v>37261</v>
      </c>
      <c r="E250" s="6" t="s">
        <v>533</v>
      </c>
      <c r="F250" s="6" t="s">
        <v>534</v>
      </c>
      <c r="G250" s="5">
        <v>2</v>
      </c>
      <c r="H250" s="27"/>
      <c r="I250" s="5"/>
    </row>
    <row r="251" spans="1:9" ht="15.75" customHeight="1" x14ac:dyDescent="0.2">
      <c r="A251" s="12"/>
      <c r="B251" s="5" t="s">
        <v>760</v>
      </c>
      <c r="C251" s="6" t="s">
        <v>322</v>
      </c>
      <c r="D251" s="7">
        <v>37261</v>
      </c>
      <c r="E251" s="6" t="s">
        <v>599</v>
      </c>
      <c r="F251" s="6" t="s">
        <v>600</v>
      </c>
      <c r="G251" s="5">
        <v>3</v>
      </c>
      <c r="H251" s="27"/>
      <c r="I251" s="5"/>
    </row>
    <row r="252" spans="1:9" ht="15.75" customHeight="1" x14ac:dyDescent="0.2">
      <c r="A252" s="12"/>
      <c r="B252" s="5" t="s">
        <v>760</v>
      </c>
      <c r="C252" s="6" t="s">
        <v>322</v>
      </c>
      <c r="D252" s="7">
        <v>37261</v>
      </c>
      <c r="E252" s="6" t="s">
        <v>617</v>
      </c>
      <c r="F252" s="6" t="s">
        <v>648</v>
      </c>
      <c r="G252" s="5">
        <v>1</v>
      </c>
      <c r="H252" s="27"/>
      <c r="I252" s="5"/>
    </row>
    <row r="253" spans="1:9" ht="15.75" customHeight="1" x14ac:dyDescent="0.2">
      <c r="A253" s="12"/>
      <c r="B253" s="5" t="s">
        <v>760</v>
      </c>
      <c r="C253" s="6" t="s">
        <v>322</v>
      </c>
      <c r="D253" s="7">
        <v>37261</v>
      </c>
      <c r="E253" s="6" t="s">
        <v>757</v>
      </c>
      <c r="F253" s="6" t="s">
        <v>758</v>
      </c>
      <c r="G253" s="5">
        <v>2</v>
      </c>
      <c r="H253" s="27"/>
      <c r="I253" s="5"/>
    </row>
    <row r="254" spans="1:9" ht="15.75" customHeight="1" x14ac:dyDescent="0.2">
      <c r="A254" s="12"/>
      <c r="B254" s="5">
        <v>20010899</v>
      </c>
      <c r="C254" s="6" t="s">
        <v>322</v>
      </c>
      <c r="D254" s="7">
        <v>37377</v>
      </c>
      <c r="E254" s="6" t="s">
        <v>1096</v>
      </c>
      <c r="F254" s="6" t="s">
        <v>1097</v>
      </c>
      <c r="G254" s="5">
        <v>3</v>
      </c>
      <c r="H254" s="27"/>
      <c r="I254" s="5"/>
    </row>
    <row r="255" spans="1:9" ht="15.75" customHeight="1" x14ac:dyDescent="0.2">
      <c r="A255" s="12"/>
      <c r="B255" s="5" t="s">
        <v>760</v>
      </c>
      <c r="C255" s="6" t="s">
        <v>322</v>
      </c>
      <c r="D255" s="7">
        <v>37261</v>
      </c>
      <c r="E255" s="6" t="s">
        <v>887</v>
      </c>
      <c r="F255" s="6" t="s">
        <v>888</v>
      </c>
      <c r="G255" s="5">
        <v>3</v>
      </c>
      <c r="H255" s="27"/>
      <c r="I255" s="5"/>
    </row>
    <row r="256" spans="1:9" ht="15.75" customHeight="1" x14ac:dyDescent="0.2">
      <c r="A256" s="12"/>
      <c r="B256" s="5">
        <v>20010899</v>
      </c>
      <c r="C256" s="6" t="s">
        <v>322</v>
      </c>
      <c r="D256" s="7">
        <v>37377</v>
      </c>
      <c r="E256" s="6" t="s">
        <v>1098</v>
      </c>
      <c r="F256" s="6" t="s">
        <v>1099</v>
      </c>
      <c r="G256" s="5">
        <v>3</v>
      </c>
      <c r="H256" s="27"/>
      <c r="I256" s="5"/>
    </row>
    <row r="257" spans="1:9" ht="15.75" customHeight="1" x14ac:dyDescent="0.2">
      <c r="A257" s="12"/>
      <c r="B257" s="5"/>
      <c r="C257" s="6"/>
      <c r="D257" s="7"/>
      <c r="E257" s="6"/>
      <c r="F257" s="6"/>
      <c r="G257" s="9">
        <f>SUM(G249:G256)</f>
        <v>20</v>
      </c>
      <c r="H257" s="15">
        <f>G257*308000</f>
        <v>6160000</v>
      </c>
      <c r="I257" s="5"/>
    </row>
    <row r="258" spans="1:9" ht="15.75" customHeight="1" x14ac:dyDescent="0.2">
      <c r="A258" s="12">
        <v>31</v>
      </c>
      <c r="B258" s="5">
        <v>20010901</v>
      </c>
      <c r="C258" s="6" t="s">
        <v>323</v>
      </c>
      <c r="D258" s="7">
        <v>37267</v>
      </c>
      <c r="E258" s="6" t="s">
        <v>310</v>
      </c>
      <c r="F258" s="6" t="s">
        <v>311</v>
      </c>
      <c r="G258" s="5">
        <v>3</v>
      </c>
      <c r="H258" s="27"/>
      <c r="I258" s="5"/>
    </row>
    <row r="259" spans="1:9" ht="15.75" customHeight="1" x14ac:dyDescent="0.2">
      <c r="A259" s="12"/>
      <c r="B259" s="5" t="s">
        <v>783</v>
      </c>
      <c r="C259" s="6" t="s">
        <v>323</v>
      </c>
      <c r="D259" s="7">
        <v>37561</v>
      </c>
      <c r="E259" s="6" t="s">
        <v>533</v>
      </c>
      <c r="F259" s="6" t="s">
        <v>534</v>
      </c>
      <c r="G259" s="5">
        <v>2</v>
      </c>
      <c r="H259" s="27"/>
      <c r="I259" s="5"/>
    </row>
    <row r="260" spans="1:9" ht="15.75" customHeight="1" x14ac:dyDescent="0.2">
      <c r="A260" s="12"/>
      <c r="B260" s="5" t="s">
        <v>783</v>
      </c>
      <c r="C260" s="6" t="s">
        <v>323</v>
      </c>
      <c r="D260" s="7">
        <v>37561</v>
      </c>
      <c r="E260" s="6" t="s">
        <v>599</v>
      </c>
      <c r="F260" s="6" t="s">
        <v>600</v>
      </c>
      <c r="G260" s="5">
        <v>3</v>
      </c>
      <c r="H260" s="27"/>
      <c r="I260" s="5"/>
    </row>
    <row r="261" spans="1:9" ht="15.75" customHeight="1" x14ac:dyDescent="0.2">
      <c r="A261" s="12"/>
      <c r="B261" s="5" t="s">
        <v>783</v>
      </c>
      <c r="C261" s="6" t="s">
        <v>323</v>
      </c>
      <c r="D261" s="7">
        <v>37561</v>
      </c>
      <c r="E261" s="6" t="s">
        <v>617</v>
      </c>
      <c r="F261" s="6" t="s">
        <v>648</v>
      </c>
      <c r="G261" s="5">
        <v>1</v>
      </c>
      <c r="H261" s="27"/>
      <c r="I261" s="5"/>
    </row>
    <row r="262" spans="1:9" ht="15.75" customHeight="1" x14ac:dyDescent="0.2">
      <c r="A262" s="12"/>
      <c r="B262" s="5" t="s">
        <v>783</v>
      </c>
      <c r="C262" s="6" t="s">
        <v>323</v>
      </c>
      <c r="D262" s="7">
        <v>37561</v>
      </c>
      <c r="E262" s="6" t="s">
        <v>742</v>
      </c>
      <c r="F262" s="6" t="s">
        <v>776</v>
      </c>
      <c r="G262" s="5">
        <v>2</v>
      </c>
      <c r="H262" s="27"/>
      <c r="I262" s="5"/>
    </row>
    <row r="263" spans="1:9" ht="15.75" customHeight="1" x14ac:dyDescent="0.2">
      <c r="A263" s="12"/>
      <c r="B263" s="5">
        <v>20010901</v>
      </c>
      <c r="C263" s="6" t="s">
        <v>323</v>
      </c>
      <c r="D263" s="7">
        <v>37267</v>
      </c>
      <c r="E263" s="6" t="s">
        <v>1096</v>
      </c>
      <c r="F263" s="6" t="s">
        <v>1097</v>
      </c>
      <c r="G263" s="5">
        <v>3</v>
      </c>
      <c r="H263" s="27"/>
      <c r="I263" s="5"/>
    </row>
    <row r="264" spans="1:9" ht="15.75" customHeight="1" x14ac:dyDescent="0.2">
      <c r="A264" s="12"/>
      <c r="B264" s="5" t="s">
        <v>783</v>
      </c>
      <c r="C264" s="6" t="s">
        <v>323</v>
      </c>
      <c r="D264" s="7">
        <v>37561</v>
      </c>
      <c r="E264" s="6" t="s">
        <v>887</v>
      </c>
      <c r="F264" s="6" t="s">
        <v>888</v>
      </c>
      <c r="G264" s="5">
        <v>3</v>
      </c>
      <c r="H264" s="27"/>
      <c r="I264" s="5"/>
    </row>
    <row r="265" spans="1:9" ht="15.75" customHeight="1" x14ac:dyDescent="0.2">
      <c r="A265" s="12"/>
      <c r="B265" s="5">
        <v>20010901</v>
      </c>
      <c r="C265" s="6" t="s">
        <v>323</v>
      </c>
      <c r="D265" s="7">
        <v>37267</v>
      </c>
      <c r="E265" s="6" t="s">
        <v>1098</v>
      </c>
      <c r="F265" s="6" t="s">
        <v>1099</v>
      </c>
      <c r="G265" s="5">
        <v>3</v>
      </c>
      <c r="H265" s="27"/>
      <c r="I265" s="5"/>
    </row>
    <row r="266" spans="1:9" ht="15.75" customHeight="1" x14ac:dyDescent="0.2">
      <c r="A266" s="12"/>
      <c r="B266" s="5"/>
      <c r="C266" s="6"/>
      <c r="D266" s="7"/>
      <c r="E266" s="6"/>
      <c r="F266" s="6"/>
      <c r="G266" s="9">
        <f>SUM(G258:G265)</f>
        <v>20</v>
      </c>
      <c r="H266" s="15">
        <f>G266*308000</f>
        <v>6160000</v>
      </c>
      <c r="I266" s="5"/>
    </row>
    <row r="267" spans="1:9" ht="15.75" customHeight="1" x14ac:dyDescent="0.2">
      <c r="A267" s="12">
        <v>32</v>
      </c>
      <c r="B267" s="5">
        <v>20010903</v>
      </c>
      <c r="C267" s="6" t="s">
        <v>325</v>
      </c>
      <c r="D267" s="7">
        <v>37535</v>
      </c>
      <c r="E267" s="6" t="s">
        <v>310</v>
      </c>
      <c r="F267" s="6" t="s">
        <v>311</v>
      </c>
      <c r="G267" s="5">
        <v>3</v>
      </c>
      <c r="H267" s="27"/>
      <c r="I267" s="5"/>
    </row>
    <row r="268" spans="1:9" ht="15.75" customHeight="1" x14ac:dyDescent="0.2">
      <c r="A268" s="12"/>
      <c r="B268" s="5" t="s">
        <v>785</v>
      </c>
      <c r="C268" s="6" t="s">
        <v>325</v>
      </c>
      <c r="D268" s="7">
        <v>37417</v>
      </c>
      <c r="E268" s="6" t="s">
        <v>533</v>
      </c>
      <c r="F268" s="6" t="s">
        <v>534</v>
      </c>
      <c r="G268" s="5">
        <v>2</v>
      </c>
      <c r="H268" s="27"/>
      <c r="I268" s="5"/>
    </row>
    <row r="269" spans="1:9" ht="15.75" customHeight="1" x14ac:dyDescent="0.2">
      <c r="A269" s="12"/>
      <c r="B269" s="5" t="s">
        <v>785</v>
      </c>
      <c r="C269" s="6" t="s">
        <v>325</v>
      </c>
      <c r="D269" s="7">
        <v>37417</v>
      </c>
      <c r="E269" s="6" t="s">
        <v>599</v>
      </c>
      <c r="F269" s="6" t="s">
        <v>600</v>
      </c>
      <c r="G269" s="5">
        <v>3</v>
      </c>
      <c r="H269" s="27"/>
      <c r="I269" s="5"/>
    </row>
    <row r="270" spans="1:9" ht="15.75" customHeight="1" x14ac:dyDescent="0.2">
      <c r="A270" s="12"/>
      <c r="B270" s="5" t="s">
        <v>785</v>
      </c>
      <c r="C270" s="6" t="s">
        <v>325</v>
      </c>
      <c r="D270" s="7">
        <v>37417</v>
      </c>
      <c r="E270" s="6" t="s">
        <v>617</v>
      </c>
      <c r="F270" s="6" t="s">
        <v>648</v>
      </c>
      <c r="G270" s="5">
        <v>1</v>
      </c>
      <c r="H270" s="27"/>
      <c r="I270" s="5"/>
    </row>
    <row r="271" spans="1:9" ht="15.75" customHeight="1" x14ac:dyDescent="0.2">
      <c r="A271" s="12"/>
      <c r="B271" s="5" t="s">
        <v>785</v>
      </c>
      <c r="C271" s="6" t="s">
        <v>325</v>
      </c>
      <c r="D271" s="7">
        <v>37417</v>
      </c>
      <c r="E271" s="6" t="s">
        <v>742</v>
      </c>
      <c r="F271" s="6" t="s">
        <v>776</v>
      </c>
      <c r="G271" s="5">
        <v>2</v>
      </c>
      <c r="H271" s="27"/>
      <c r="I271" s="5"/>
    </row>
    <row r="272" spans="1:9" ht="15.75" customHeight="1" x14ac:dyDescent="0.2">
      <c r="A272" s="12"/>
      <c r="B272" s="5">
        <v>20010903</v>
      </c>
      <c r="C272" s="6" t="s">
        <v>325</v>
      </c>
      <c r="D272" s="7">
        <v>37535</v>
      </c>
      <c r="E272" s="6" t="s">
        <v>1096</v>
      </c>
      <c r="F272" s="6" t="s">
        <v>1097</v>
      </c>
      <c r="G272" s="5">
        <v>3</v>
      </c>
      <c r="H272" s="27"/>
      <c r="I272" s="5"/>
    </row>
    <row r="273" spans="1:9" ht="15.75" customHeight="1" x14ac:dyDescent="0.2">
      <c r="A273" s="12"/>
      <c r="B273" s="5" t="s">
        <v>785</v>
      </c>
      <c r="C273" s="6" t="s">
        <v>325</v>
      </c>
      <c r="D273" s="7">
        <v>37417</v>
      </c>
      <c r="E273" s="6" t="s">
        <v>887</v>
      </c>
      <c r="F273" s="6" t="s">
        <v>888</v>
      </c>
      <c r="G273" s="5">
        <v>3</v>
      </c>
      <c r="H273" s="27"/>
      <c r="I273" s="5"/>
    </row>
    <row r="274" spans="1:9" ht="15.75" customHeight="1" x14ac:dyDescent="0.2">
      <c r="A274" s="12"/>
      <c r="B274" s="5">
        <v>20010903</v>
      </c>
      <c r="C274" s="6" t="s">
        <v>325</v>
      </c>
      <c r="D274" s="7">
        <v>37535</v>
      </c>
      <c r="E274" s="6" t="s">
        <v>1098</v>
      </c>
      <c r="F274" s="6" t="s">
        <v>1099</v>
      </c>
      <c r="G274" s="5">
        <v>3</v>
      </c>
      <c r="H274" s="27"/>
      <c r="I274" s="5"/>
    </row>
    <row r="275" spans="1:9" ht="15.75" customHeight="1" x14ac:dyDescent="0.2">
      <c r="A275" s="12"/>
      <c r="B275" s="5"/>
      <c r="C275" s="6"/>
      <c r="D275" s="7"/>
      <c r="E275" s="6"/>
      <c r="F275" s="6"/>
      <c r="G275" s="9">
        <f>SUM(G267:G274)</f>
        <v>20</v>
      </c>
      <c r="H275" s="15">
        <f>G275*308000</f>
        <v>6160000</v>
      </c>
      <c r="I275" s="5"/>
    </row>
    <row r="276" spans="1:9" ht="15.75" customHeight="1" x14ac:dyDescent="0.2">
      <c r="A276" s="12">
        <v>33</v>
      </c>
      <c r="B276" s="5">
        <v>20010920</v>
      </c>
      <c r="C276" s="6" t="s">
        <v>331</v>
      </c>
      <c r="D276" s="7">
        <v>37547</v>
      </c>
      <c r="E276" s="6" t="s">
        <v>310</v>
      </c>
      <c r="F276" s="6" t="s">
        <v>311</v>
      </c>
      <c r="G276" s="5">
        <v>3</v>
      </c>
      <c r="H276" s="27"/>
      <c r="I276" s="5"/>
    </row>
    <row r="277" spans="1:9" ht="15.75" customHeight="1" x14ac:dyDescent="0.2">
      <c r="A277" s="12"/>
      <c r="B277" s="5" t="s">
        <v>704</v>
      </c>
      <c r="C277" s="6" t="s">
        <v>331</v>
      </c>
      <c r="D277" s="7" t="s">
        <v>536</v>
      </c>
      <c r="E277" s="6" t="s">
        <v>533</v>
      </c>
      <c r="F277" s="6" t="s">
        <v>534</v>
      </c>
      <c r="G277" s="5">
        <v>2</v>
      </c>
      <c r="H277" s="27"/>
      <c r="I277" s="5"/>
    </row>
    <row r="278" spans="1:9" ht="15.75" customHeight="1" x14ac:dyDescent="0.2">
      <c r="A278" s="12"/>
      <c r="B278" s="5" t="s">
        <v>704</v>
      </c>
      <c r="C278" s="6" t="s">
        <v>331</v>
      </c>
      <c r="D278" s="7" t="s">
        <v>536</v>
      </c>
      <c r="E278" s="6" t="s">
        <v>599</v>
      </c>
      <c r="F278" s="6" t="s">
        <v>600</v>
      </c>
      <c r="G278" s="5">
        <v>3</v>
      </c>
      <c r="H278" s="27"/>
      <c r="I278" s="5"/>
    </row>
    <row r="279" spans="1:9" ht="15.75" customHeight="1" x14ac:dyDescent="0.2">
      <c r="A279" s="12"/>
      <c r="B279" s="5" t="s">
        <v>704</v>
      </c>
      <c r="C279" s="6" t="s">
        <v>331</v>
      </c>
      <c r="D279" s="7" t="s">
        <v>536</v>
      </c>
      <c r="E279" s="6" t="s">
        <v>693</v>
      </c>
      <c r="F279" s="6" t="s">
        <v>694</v>
      </c>
      <c r="G279" s="5">
        <v>1</v>
      </c>
      <c r="H279" s="27"/>
      <c r="I279" s="5"/>
    </row>
    <row r="280" spans="1:9" ht="15.75" customHeight="1" x14ac:dyDescent="0.2">
      <c r="A280" s="12"/>
      <c r="B280" s="5" t="s">
        <v>704</v>
      </c>
      <c r="C280" s="6" t="s">
        <v>331</v>
      </c>
      <c r="D280" s="7" t="s">
        <v>536</v>
      </c>
      <c r="E280" s="6" t="s">
        <v>742</v>
      </c>
      <c r="F280" s="6" t="s">
        <v>743</v>
      </c>
      <c r="G280" s="5">
        <v>2</v>
      </c>
      <c r="H280" s="27"/>
      <c r="I280" s="5"/>
    </row>
    <row r="281" spans="1:9" ht="15.75" customHeight="1" x14ac:dyDescent="0.2">
      <c r="A281" s="12"/>
      <c r="B281" s="5">
        <v>20010920</v>
      </c>
      <c r="C281" s="6" t="s">
        <v>331</v>
      </c>
      <c r="D281" s="7">
        <v>37547</v>
      </c>
      <c r="E281" s="6" t="s">
        <v>1096</v>
      </c>
      <c r="F281" s="6" t="s">
        <v>1097</v>
      </c>
      <c r="G281" s="5">
        <v>3</v>
      </c>
      <c r="H281" s="27"/>
      <c r="I281" s="5"/>
    </row>
    <row r="282" spans="1:9" ht="15.75" customHeight="1" x14ac:dyDescent="0.2">
      <c r="A282" s="12"/>
      <c r="B282" s="5" t="s">
        <v>704</v>
      </c>
      <c r="C282" s="6" t="s">
        <v>331</v>
      </c>
      <c r="D282" s="7" t="s">
        <v>536</v>
      </c>
      <c r="E282" s="6" t="s">
        <v>887</v>
      </c>
      <c r="F282" s="6" t="s">
        <v>888</v>
      </c>
      <c r="G282" s="5">
        <v>3</v>
      </c>
      <c r="H282" s="27"/>
      <c r="I282" s="5"/>
    </row>
    <row r="283" spans="1:9" ht="15.75" customHeight="1" x14ac:dyDescent="0.2">
      <c r="A283" s="12"/>
      <c r="B283" s="5">
        <v>20010920</v>
      </c>
      <c r="C283" s="6" t="s">
        <v>331</v>
      </c>
      <c r="D283" s="7">
        <v>37547</v>
      </c>
      <c r="E283" s="6" t="s">
        <v>1098</v>
      </c>
      <c r="F283" s="6" t="s">
        <v>1099</v>
      </c>
      <c r="G283" s="5">
        <v>3</v>
      </c>
      <c r="H283" s="27"/>
      <c r="I283" s="5"/>
    </row>
    <row r="284" spans="1:9" ht="15.75" customHeight="1" x14ac:dyDescent="0.2">
      <c r="A284" s="12"/>
      <c r="B284" s="5"/>
      <c r="C284" s="6"/>
      <c r="D284" s="7"/>
      <c r="E284" s="6"/>
      <c r="F284" s="6"/>
      <c r="G284" s="9">
        <f>SUM(G276:G283)</f>
        <v>20</v>
      </c>
      <c r="H284" s="15">
        <f>G284*308000</f>
        <v>6160000</v>
      </c>
      <c r="I284" s="5"/>
    </row>
    <row r="285" spans="1:9" ht="15.75" customHeight="1" x14ac:dyDescent="0.2">
      <c r="A285" s="12">
        <v>34</v>
      </c>
      <c r="B285" s="5">
        <v>20010924</v>
      </c>
      <c r="C285" s="6" t="s">
        <v>334</v>
      </c>
      <c r="D285" s="7">
        <v>37258</v>
      </c>
      <c r="E285" s="6" t="s">
        <v>310</v>
      </c>
      <c r="F285" s="6" t="s">
        <v>311</v>
      </c>
      <c r="G285" s="5">
        <v>3</v>
      </c>
      <c r="H285" s="27"/>
      <c r="I285" s="5"/>
    </row>
    <row r="286" spans="1:9" ht="15.75" customHeight="1" x14ac:dyDescent="0.2">
      <c r="A286" s="12"/>
      <c r="B286" s="5" t="s">
        <v>709</v>
      </c>
      <c r="C286" s="6" t="s">
        <v>334</v>
      </c>
      <c r="D286" s="7">
        <v>37288</v>
      </c>
      <c r="E286" s="6" t="s">
        <v>533</v>
      </c>
      <c r="F286" s="6" t="s">
        <v>534</v>
      </c>
      <c r="G286" s="5">
        <v>2</v>
      </c>
      <c r="H286" s="27"/>
      <c r="I286" s="5"/>
    </row>
    <row r="287" spans="1:9" ht="15.75" customHeight="1" x14ac:dyDescent="0.2">
      <c r="A287" s="12"/>
      <c r="B287" s="5" t="s">
        <v>709</v>
      </c>
      <c r="C287" s="6" t="s">
        <v>334</v>
      </c>
      <c r="D287" s="7">
        <v>37288</v>
      </c>
      <c r="E287" s="6" t="s">
        <v>599</v>
      </c>
      <c r="F287" s="6" t="s">
        <v>600</v>
      </c>
      <c r="G287" s="5">
        <v>3</v>
      </c>
      <c r="H287" s="27"/>
      <c r="I287" s="5"/>
    </row>
    <row r="288" spans="1:9" ht="15.75" customHeight="1" x14ac:dyDescent="0.2">
      <c r="A288" s="12"/>
      <c r="B288" s="5" t="s">
        <v>709</v>
      </c>
      <c r="C288" s="6" t="s">
        <v>334</v>
      </c>
      <c r="D288" s="7">
        <v>37288</v>
      </c>
      <c r="E288" s="6" t="s">
        <v>693</v>
      </c>
      <c r="F288" s="6" t="s">
        <v>694</v>
      </c>
      <c r="G288" s="5">
        <v>1</v>
      </c>
      <c r="H288" s="27"/>
      <c r="I288" s="5"/>
    </row>
    <row r="289" spans="1:9" ht="15.75" customHeight="1" x14ac:dyDescent="0.2">
      <c r="A289" s="12"/>
      <c r="B289" s="5" t="s">
        <v>709</v>
      </c>
      <c r="C289" s="6" t="s">
        <v>334</v>
      </c>
      <c r="D289" s="7">
        <v>37288</v>
      </c>
      <c r="E289" s="6" t="s">
        <v>742</v>
      </c>
      <c r="F289" s="6" t="s">
        <v>743</v>
      </c>
      <c r="G289" s="5">
        <v>2</v>
      </c>
      <c r="H289" s="27"/>
      <c r="I289" s="5"/>
    </row>
    <row r="290" spans="1:9" ht="15.75" customHeight="1" x14ac:dyDescent="0.2">
      <c r="A290" s="12"/>
      <c r="B290" s="5">
        <v>20010924</v>
      </c>
      <c r="C290" s="6" t="s">
        <v>334</v>
      </c>
      <c r="D290" s="7">
        <v>37258</v>
      </c>
      <c r="E290" s="6" t="s">
        <v>1096</v>
      </c>
      <c r="F290" s="6" t="s">
        <v>1097</v>
      </c>
      <c r="G290" s="5">
        <v>3</v>
      </c>
      <c r="H290" s="27"/>
      <c r="I290" s="5"/>
    </row>
    <row r="291" spans="1:9" ht="15.75" customHeight="1" x14ac:dyDescent="0.2">
      <c r="A291" s="12"/>
      <c r="B291" s="5" t="s">
        <v>709</v>
      </c>
      <c r="C291" s="6" t="s">
        <v>334</v>
      </c>
      <c r="D291" s="7">
        <v>37288</v>
      </c>
      <c r="E291" s="6" t="s">
        <v>887</v>
      </c>
      <c r="F291" s="6" t="s">
        <v>888</v>
      </c>
      <c r="G291" s="5">
        <v>3</v>
      </c>
      <c r="H291" s="27"/>
      <c r="I291" s="5"/>
    </row>
    <row r="292" spans="1:9" ht="15.75" customHeight="1" x14ac:dyDescent="0.2">
      <c r="A292" s="12"/>
      <c r="B292" s="5">
        <v>20010924</v>
      </c>
      <c r="C292" s="6" t="s">
        <v>334</v>
      </c>
      <c r="D292" s="7">
        <v>37258</v>
      </c>
      <c r="E292" s="6" t="s">
        <v>1098</v>
      </c>
      <c r="F292" s="6" t="s">
        <v>1099</v>
      </c>
      <c r="G292" s="5">
        <v>3</v>
      </c>
      <c r="H292" s="27"/>
      <c r="I292" s="5"/>
    </row>
    <row r="293" spans="1:9" ht="15.75" customHeight="1" x14ac:dyDescent="0.2">
      <c r="A293" s="12"/>
      <c r="B293" s="5"/>
      <c r="C293" s="6"/>
      <c r="D293" s="7"/>
      <c r="E293" s="6"/>
      <c r="F293" s="6"/>
      <c r="G293" s="9">
        <f>SUM(G285:G292)</f>
        <v>20</v>
      </c>
      <c r="H293" s="15">
        <f>G293*308000</f>
        <v>6160000</v>
      </c>
      <c r="I293" s="5"/>
    </row>
    <row r="294" spans="1:9" ht="15.75" customHeight="1" x14ac:dyDescent="0.2">
      <c r="A294" s="12">
        <v>35</v>
      </c>
      <c r="B294" s="5">
        <v>20010935</v>
      </c>
      <c r="C294" s="6" t="s">
        <v>336</v>
      </c>
      <c r="D294" s="7">
        <v>37607</v>
      </c>
      <c r="E294" s="6" t="s">
        <v>310</v>
      </c>
      <c r="F294" s="6" t="s">
        <v>311</v>
      </c>
      <c r="G294" s="5">
        <v>3</v>
      </c>
      <c r="H294" s="27"/>
      <c r="I294" s="5"/>
    </row>
    <row r="295" spans="1:9" ht="15.75" customHeight="1" x14ac:dyDescent="0.2">
      <c r="A295" s="12"/>
      <c r="B295" s="5" t="s">
        <v>763</v>
      </c>
      <c r="C295" s="6" t="s">
        <v>336</v>
      </c>
      <c r="D295" s="7" t="s">
        <v>538</v>
      </c>
      <c r="E295" s="6" t="s">
        <v>533</v>
      </c>
      <c r="F295" s="6" t="s">
        <v>534</v>
      </c>
      <c r="G295" s="5">
        <v>2</v>
      </c>
      <c r="H295" s="27"/>
      <c r="I295" s="5"/>
    </row>
    <row r="296" spans="1:9" ht="15.75" customHeight="1" x14ac:dyDescent="0.2">
      <c r="A296" s="12"/>
      <c r="B296" s="5" t="s">
        <v>763</v>
      </c>
      <c r="C296" s="6" t="s">
        <v>336</v>
      </c>
      <c r="D296" s="7" t="s">
        <v>538</v>
      </c>
      <c r="E296" s="6" t="s">
        <v>599</v>
      </c>
      <c r="F296" s="6" t="s">
        <v>600</v>
      </c>
      <c r="G296" s="5">
        <v>3</v>
      </c>
      <c r="H296" s="27"/>
      <c r="I296" s="5"/>
    </row>
    <row r="297" spans="1:9" ht="15.75" customHeight="1" x14ac:dyDescent="0.2">
      <c r="A297" s="12"/>
      <c r="B297" s="5" t="s">
        <v>763</v>
      </c>
      <c r="C297" s="6" t="s">
        <v>336</v>
      </c>
      <c r="D297" s="7" t="s">
        <v>538</v>
      </c>
      <c r="E297" s="6" t="s">
        <v>617</v>
      </c>
      <c r="F297" s="6" t="s">
        <v>651</v>
      </c>
      <c r="G297" s="5">
        <v>1</v>
      </c>
      <c r="H297" s="27"/>
      <c r="I297" s="5"/>
    </row>
    <row r="298" spans="1:9" ht="15.75" customHeight="1" x14ac:dyDescent="0.2">
      <c r="A298" s="12"/>
      <c r="B298" s="5" t="s">
        <v>763</v>
      </c>
      <c r="C298" s="6" t="s">
        <v>336</v>
      </c>
      <c r="D298" s="7" t="s">
        <v>538</v>
      </c>
      <c r="E298" s="6" t="s">
        <v>757</v>
      </c>
      <c r="F298" s="6" t="s">
        <v>758</v>
      </c>
      <c r="G298" s="5">
        <v>2</v>
      </c>
      <c r="H298" s="27"/>
      <c r="I298" s="5"/>
    </row>
    <row r="299" spans="1:9" ht="15.75" customHeight="1" x14ac:dyDescent="0.2">
      <c r="A299" s="12"/>
      <c r="B299" s="5">
        <v>20010935</v>
      </c>
      <c r="C299" s="6" t="s">
        <v>336</v>
      </c>
      <c r="D299" s="7">
        <v>37607</v>
      </c>
      <c r="E299" s="6" t="s">
        <v>1096</v>
      </c>
      <c r="F299" s="6" t="s">
        <v>1097</v>
      </c>
      <c r="G299" s="5">
        <v>3</v>
      </c>
      <c r="H299" s="27"/>
      <c r="I299" s="5"/>
    </row>
    <row r="300" spans="1:9" ht="15.75" customHeight="1" x14ac:dyDescent="0.2">
      <c r="A300" s="12"/>
      <c r="B300" s="5" t="s">
        <v>763</v>
      </c>
      <c r="C300" s="6" t="s">
        <v>336</v>
      </c>
      <c r="D300" s="7" t="s">
        <v>538</v>
      </c>
      <c r="E300" s="6" t="s">
        <v>887</v>
      </c>
      <c r="F300" s="6" t="s">
        <v>888</v>
      </c>
      <c r="G300" s="5">
        <v>3</v>
      </c>
      <c r="H300" s="27"/>
      <c r="I300" s="5"/>
    </row>
    <row r="301" spans="1:9" ht="15.75" customHeight="1" x14ac:dyDescent="0.2">
      <c r="A301" s="12"/>
      <c r="B301" s="5">
        <v>20010935</v>
      </c>
      <c r="C301" s="6" t="s">
        <v>336</v>
      </c>
      <c r="D301" s="7">
        <v>37607</v>
      </c>
      <c r="E301" s="6" t="s">
        <v>1098</v>
      </c>
      <c r="F301" s="6" t="s">
        <v>1099</v>
      </c>
      <c r="G301" s="5">
        <v>3</v>
      </c>
      <c r="H301" s="27"/>
      <c r="I301" s="5"/>
    </row>
    <row r="302" spans="1:9" ht="15.75" customHeight="1" x14ac:dyDescent="0.2">
      <c r="A302" s="12"/>
      <c r="B302" s="5"/>
      <c r="C302" s="6"/>
      <c r="D302" s="7"/>
      <c r="E302" s="6"/>
      <c r="F302" s="6"/>
      <c r="G302" s="9">
        <f>SUM(G294:G301)</f>
        <v>20</v>
      </c>
      <c r="H302" s="15">
        <f>G302*308000</f>
        <v>6160000</v>
      </c>
      <c r="I302" s="5"/>
    </row>
    <row r="303" spans="1:9" ht="15.75" customHeight="1" x14ac:dyDescent="0.2">
      <c r="A303" s="12">
        <v>36</v>
      </c>
      <c r="B303" s="5">
        <v>20010956</v>
      </c>
      <c r="C303" s="6" t="s">
        <v>342</v>
      </c>
      <c r="D303" s="7">
        <v>37571</v>
      </c>
      <c r="E303" s="6" t="s">
        <v>310</v>
      </c>
      <c r="F303" s="6" t="s">
        <v>311</v>
      </c>
      <c r="G303" s="5">
        <v>3</v>
      </c>
      <c r="H303" s="27"/>
      <c r="I303" s="5"/>
    </row>
    <row r="304" spans="1:9" ht="15.75" customHeight="1" x14ac:dyDescent="0.2">
      <c r="A304" s="12"/>
      <c r="B304" s="5" t="s">
        <v>1045</v>
      </c>
      <c r="C304" s="6" t="s">
        <v>342</v>
      </c>
      <c r="D304" s="7">
        <v>37571</v>
      </c>
      <c r="E304" s="6" t="s">
        <v>533</v>
      </c>
      <c r="F304" s="6" t="s">
        <v>534</v>
      </c>
      <c r="G304" s="5">
        <v>2</v>
      </c>
      <c r="H304" s="27"/>
      <c r="I304" s="5"/>
    </row>
    <row r="305" spans="1:9" ht="15.75" customHeight="1" x14ac:dyDescent="0.2">
      <c r="A305" s="12"/>
      <c r="B305" s="5" t="s">
        <v>1045</v>
      </c>
      <c r="C305" s="6" t="s">
        <v>342</v>
      </c>
      <c r="D305" s="7">
        <v>37571</v>
      </c>
      <c r="E305" s="6" t="s">
        <v>599</v>
      </c>
      <c r="F305" s="6" t="s">
        <v>600</v>
      </c>
      <c r="G305" s="5">
        <v>3</v>
      </c>
      <c r="H305" s="27"/>
      <c r="I305" s="5"/>
    </row>
    <row r="306" spans="1:9" ht="15.75" customHeight="1" x14ac:dyDescent="0.2">
      <c r="A306" s="12"/>
      <c r="B306" s="5">
        <v>20010956</v>
      </c>
      <c r="C306" s="6" t="s">
        <v>342</v>
      </c>
      <c r="D306" s="7">
        <v>37571</v>
      </c>
      <c r="E306" s="6" t="s">
        <v>1096</v>
      </c>
      <c r="F306" s="6" t="s">
        <v>1097</v>
      </c>
      <c r="G306" s="5">
        <v>3</v>
      </c>
      <c r="H306" s="27"/>
      <c r="I306" s="5"/>
    </row>
    <row r="307" spans="1:9" ht="15.75" customHeight="1" x14ac:dyDescent="0.2">
      <c r="A307" s="12"/>
      <c r="B307" s="5" t="s">
        <v>1045</v>
      </c>
      <c r="C307" s="6" t="s">
        <v>342</v>
      </c>
      <c r="D307" s="7">
        <v>37571</v>
      </c>
      <c r="E307" s="6" t="s">
        <v>887</v>
      </c>
      <c r="F307" s="6" t="s">
        <v>888</v>
      </c>
      <c r="G307" s="5">
        <v>3</v>
      </c>
      <c r="H307" s="27"/>
      <c r="I307" s="5"/>
    </row>
    <row r="308" spans="1:9" ht="15.75" customHeight="1" x14ac:dyDescent="0.2">
      <c r="A308" s="12"/>
      <c r="B308" s="5">
        <v>20010956</v>
      </c>
      <c r="C308" s="6" t="s">
        <v>342</v>
      </c>
      <c r="D308" s="7">
        <v>37571</v>
      </c>
      <c r="E308" s="6" t="s">
        <v>1098</v>
      </c>
      <c r="F308" s="6" t="s">
        <v>1099</v>
      </c>
      <c r="G308" s="5">
        <v>3</v>
      </c>
      <c r="H308" s="27"/>
      <c r="I308" s="5"/>
    </row>
    <row r="309" spans="1:9" ht="15.75" customHeight="1" x14ac:dyDescent="0.2">
      <c r="A309" s="12"/>
      <c r="B309" s="5"/>
      <c r="C309" s="6"/>
      <c r="D309" s="7"/>
      <c r="E309" s="6"/>
      <c r="F309" s="6"/>
      <c r="G309" s="9">
        <f>SUM(G303:G308)</f>
        <v>17</v>
      </c>
      <c r="H309" s="15">
        <f>G309*308000</f>
        <v>5236000</v>
      </c>
      <c r="I309" s="5"/>
    </row>
    <row r="310" spans="1:9" ht="15.75" customHeight="1" x14ac:dyDescent="0.2">
      <c r="A310" s="12">
        <v>37</v>
      </c>
      <c r="B310" s="5">
        <v>20010958</v>
      </c>
      <c r="C310" s="6" t="s">
        <v>344</v>
      </c>
      <c r="D310" s="7">
        <v>37414</v>
      </c>
      <c r="E310" s="6" t="s">
        <v>310</v>
      </c>
      <c r="F310" s="6" t="s">
        <v>311</v>
      </c>
      <c r="G310" s="5">
        <v>3</v>
      </c>
      <c r="H310" s="27"/>
      <c r="I310" s="5"/>
    </row>
    <row r="311" spans="1:9" ht="15.75" customHeight="1" x14ac:dyDescent="0.2">
      <c r="A311" s="12"/>
      <c r="B311" s="5" t="s">
        <v>766</v>
      </c>
      <c r="C311" s="6" t="s">
        <v>344</v>
      </c>
      <c r="D311" s="7">
        <v>37443</v>
      </c>
      <c r="E311" s="6" t="s">
        <v>533</v>
      </c>
      <c r="F311" s="6" t="s">
        <v>534</v>
      </c>
      <c r="G311" s="5">
        <v>2</v>
      </c>
      <c r="H311" s="27"/>
      <c r="I311" s="5"/>
    </row>
    <row r="312" spans="1:9" ht="15.75" customHeight="1" x14ac:dyDescent="0.2">
      <c r="A312" s="12"/>
      <c r="B312" s="5" t="s">
        <v>766</v>
      </c>
      <c r="C312" s="6" t="s">
        <v>344</v>
      </c>
      <c r="D312" s="7">
        <v>37443</v>
      </c>
      <c r="E312" s="6" t="s">
        <v>599</v>
      </c>
      <c r="F312" s="6" t="s">
        <v>600</v>
      </c>
      <c r="G312" s="5">
        <v>3</v>
      </c>
      <c r="H312" s="27"/>
      <c r="I312" s="5"/>
    </row>
    <row r="313" spans="1:9" ht="15.75" customHeight="1" x14ac:dyDescent="0.2">
      <c r="A313" s="12"/>
      <c r="B313" s="5" t="s">
        <v>766</v>
      </c>
      <c r="C313" s="6" t="s">
        <v>344</v>
      </c>
      <c r="D313" s="7">
        <v>37443</v>
      </c>
      <c r="E313" s="6" t="s">
        <v>617</v>
      </c>
      <c r="F313" s="6" t="s">
        <v>651</v>
      </c>
      <c r="G313" s="5">
        <v>1</v>
      </c>
      <c r="H313" s="27"/>
      <c r="I313" s="5"/>
    </row>
    <row r="314" spans="1:9" ht="15.75" customHeight="1" x14ac:dyDescent="0.2">
      <c r="A314" s="12"/>
      <c r="B314" s="5" t="s">
        <v>766</v>
      </c>
      <c r="C314" s="6" t="s">
        <v>344</v>
      </c>
      <c r="D314" s="7">
        <v>37443</v>
      </c>
      <c r="E314" s="6" t="s">
        <v>757</v>
      </c>
      <c r="F314" s="6" t="s">
        <v>758</v>
      </c>
      <c r="G314" s="5">
        <v>2</v>
      </c>
      <c r="H314" s="27"/>
      <c r="I314" s="5"/>
    </row>
    <row r="315" spans="1:9" ht="15.75" customHeight="1" x14ac:dyDescent="0.2">
      <c r="A315" s="12"/>
      <c r="B315" s="5">
        <v>20010958</v>
      </c>
      <c r="C315" s="6" t="s">
        <v>344</v>
      </c>
      <c r="D315" s="7">
        <v>37414</v>
      </c>
      <c r="E315" s="6" t="s">
        <v>1096</v>
      </c>
      <c r="F315" s="6" t="s">
        <v>1097</v>
      </c>
      <c r="G315" s="5">
        <v>3</v>
      </c>
      <c r="H315" s="27"/>
      <c r="I315" s="5"/>
    </row>
    <row r="316" spans="1:9" ht="15.75" customHeight="1" x14ac:dyDescent="0.2">
      <c r="A316" s="12"/>
      <c r="B316" s="5" t="s">
        <v>766</v>
      </c>
      <c r="C316" s="6" t="s">
        <v>344</v>
      </c>
      <c r="D316" s="7">
        <v>37443</v>
      </c>
      <c r="E316" s="6" t="s">
        <v>887</v>
      </c>
      <c r="F316" s="6" t="s">
        <v>888</v>
      </c>
      <c r="G316" s="5">
        <v>3</v>
      </c>
      <c r="H316" s="27"/>
      <c r="I316" s="5"/>
    </row>
    <row r="317" spans="1:9" ht="15.75" customHeight="1" x14ac:dyDescent="0.2">
      <c r="A317" s="12"/>
      <c r="B317" s="5">
        <v>20010958</v>
      </c>
      <c r="C317" s="6" t="s">
        <v>344</v>
      </c>
      <c r="D317" s="7">
        <v>37414</v>
      </c>
      <c r="E317" s="6" t="s">
        <v>1098</v>
      </c>
      <c r="F317" s="6" t="s">
        <v>1099</v>
      </c>
      <c r="G317" s="5">
        <v>3</v>
      </c>
      <c r="H317" s="27"/>
      <c r="I317" s="5"/>
    </row>
    <row r="318" spans="1:9" ht="15.75" customHeight="1" x14ac:dyDescent="0.2">
      <c r="A318" s="12"/>
      <c r="B318" s="5"/>
      <c r="C318" s="6"/>
      <c r="D318" s="7"/>
      <c r="E318" s="6"/>
      <c r="F318" s="6"/>
      <c r="G318" s="9">
        <f>SUM(G310:G317)</f>
        <v>20</v>
      </c>
      <c r="H318" s="15">
        <f>G318*308000</f>
        <v>6160000</v>
      </c>
      <c r="I318" s="5"/>
    </row>
    <row r="319" spans="1:9" ht="15.75" customHeight="1" x14ac:dyDescent="0.2">
      <c r="A319" s="12">
        <v>38</v>
      </c>
      <c r="B319" s="5">
        <v>20010965</v>
      </c>
      <c r="C319" s="6" t="s">
        <v>346</v>
      </c>
      <c r="D319" s="7">
        <v>37376</v>
      </c>
      <c r="E319" s="6" t="s">
        <v>310</v>
      </c>
      <c r="F319" s="6" t="s">
        <v>311</v>
      </c>
      <c r="G319" s="5">
        <v>3</v>
      </c>
      <c r="H319" s="27"/>
      <c r="I319" s="5"/>
    </row>
    <row r="320" spans="1:9" ht="15.75" customHeight="1" x14ac:dyDescent="0.2">
      <c r="A320" s="12"/>
      <c r="B320" s="5" t="s">
        <v>795</v>
      </c>
      <c r="C320" s="6" t="s">
        <v>346</v>
      </c>
      <c r="D320" s="7" t="s">
        <v>542</v>
      </c>
      <c r="E320" s="6" t="s">
        <v>533</v>
      </c>
      <c r="F320" s="6" t="s">
        <v>534</v>
      </c>
      <c r="G320" s="5">
        <v>2</v>
      </c>
      <c r="H320" s="27"/>
      <c r="I320" s="5"/>
    </row>
    <row r="321" spans="1:9" ht="15.75" customHeight="1" x14ac:dyDescent="0.2">
      <c r="A321" s="12"/>
      <c r="B321" s="5" t="s">
        <v>795</v>
      </c>
      <c r="C321" s="6" t="s">
        <v>346</v>
      </c>
      <c r="D321" s="7" t="s">
        <v>542</v>
      </c>
      <c r="E321" s="6" t="s">
        <v>599</v>
      </c>
      <c r="F321" s="6" t="s">
        <v>600</v>
      </c>
      <c r="G321" s="5">
        <v>3</v>
      </c>
      <c r="H321" s="27"/>
      <c r="I321" s="5"/>
    </row>
    <row r="322" spans="1:9" ht="15.75" customHeight="1" x14ac:dyDescent="0.2">
      <c r="A322" s="12"/>
      <c r="B322" s="5" t="s">
        <v>795</v>
      </c>
      <c r="C322" s="6" t="s">
        <v>346</v>
      </c>
      <c r="D322" s="7" t="s">
        <v>542</v>
      </c>
      <c r="E322" s="6" t="s">
        <v>655</v>
      </c>
      <c r="F322" s="6" t="s">
        <v>675</v>
      </c>
      <c r="G322" s="5">
        <v>1</v>
      </c>
      <c r="H322" s="27"/>
      <c r="I322" s="5"/>
    </row>
    <row r="323" spans="1:9" ht="15.75" customHeight="1" x14ac:dyDescent="0.2">
      <c r="A323" s="12"/>
      <c r="B323" s="5" t="s">
        <v>795</v>
      </c>
      <c r="C323" s="6" t="s">
        <v>346</v>
      </c>
      <c r="D323" s="7" t="s">
        <v>542</v>
      </c>
      <c r="E323" s="6" t="s">
        <v>742</v>
      </c>
      <c r="F323" s="6" t="s">
        <v>776</v>
      </c>
      <c r="G323" s="5">
        <v>2</v>
      </c>
      <c r="H323" s="27"/>
      <c r="I323" s="5"/>
    </row>
    <row r="324" spans="1:9" ht="15.75" customHeight="1" x14ac:dyDescent="0.2">
      <c r="A324" s="12"/>
      <c r="B324" s="5">
        <v>20010965</v>
      </c>
      <c r="C324" s="6" t="s">
        <v>346</v>
      </c>
      <c r="D324" s="7">
        <v>37376</v>
      </c>
      <c r="E324" s="6" t="s">
        <v>1096</v>
      </c>
      <c r="F324" s="6" t="s">
        <v>1097</v>
      </c>
      <c r="G324" s="5">
        <v>3</v>
      </c>
      <c r="H324" s="27"/>
      <c r="I324" s="5"/>
    </row>
    <row r="325" spans="1:9" ht="15.75" customHeight="1" x14ac:dyDescent="0.2">
      <c r="A325" s="12"/>
      <c r="B325" s="5" t="s">
        <v>795</v>
      </c>
      <c r="C325" s="6" t="s">
        <v>346</v>
      </c>
      <c r="D325" s="7" t="s">
        <v>542</v>
      </c>
      <c r="E325" s="6" t="s">
        <v>887</v>
      </c>
      <c r="F325" s="6" t="s">
        <v>888</v>
      </c>
      <c r="G325" s="5">
        <v>3</v>
      </c>
      <c r="H325" s="27"/>
      <c r="I325" s="5"/>
    </row>
    <row r="326" spans="1:9" ht="15.75" customHeight="1" x14ac:dyDescent="0.2">
      <c r="A326" s="12"/>
      <c r="B326" s="5">
        <v>20010965</v>
      </c>
      <c r="C326" s="6" t="s">
        <v>346</v>
      </c>
      <c r="D326" s="7">
        <v>37376</v>
      </c>
      <c r="E326" s="6" t="s">
        <v>1098</v>
      </c>
      <c r="F326" s="6" t="s">
        <v>1099</v>
      </c>
      <c r="G326" s="5">
        <v>3</v>
      </c>
      <c r="H326" s="27"/>
      <c r="I326" s="5"/>
    </row>
    <row r="327" spans="1:9" ht="15.75" customHeight="1" x14ac:dyDescent="0.2">
      <c r="A327" s="12"/>
      <c r="B327" s="5"/>
      <c r="C327" s="6"/>
      <c r="D327" s="7"/>
      <c r="E327" s="6"/>
      <c r="F327" s="6"/>
      <c r="G327" s="9">
        <f>SUM(G319:G326)</f>
        <v>20</v>
      </c>
      <c r="H327" s="15">
        <f>G327*308000</f>
        <v>6160000</v>
      </c>
      <c r="I327" s="5"/>
    </row>
    <row r="328" spans="1:9" ht="15.75" customHeight="1" x14ac:dyDescent="0.2">
      <c r="A328" s="12">
        <v>39</v>
      </c>
      <c r="B328" s="5">
        <v>20010973</v>
      </c>
      <c r="C328" s="6" t="s">
        <v>349</v>
      </c>
      <c r="D328" s="7">
        <v>37487</v>
      </c>
      <c r="E328" s="6" t="s">
        <v>310</v>
      </c>
      <c r="F328" s="6" t="s">
        <v>311</v>
      </c>
      <c r="G328" s="5">
        <v>3</v>
      </c>
      <c r="H328" s="27"/>
      <c r="I328" s="5"/>
    </row>
    <row r="329" spans="1:9" ht="15.75" customHeight="1" x14ac:dyDescent="0.2">
      <c r="A329" s="12"/>
      <c r="B329" s="5" t="s">
        <v>768</v>
      </c>
      <c r="C329" s="6" t="s">
        <v>349</v>
      </c>
      <c r="D329" s="7" t="s">
        <v>501</v>
      </c>
      <c r="E329" s="6" t="s">
        <v>533</v>
      </c>
      <c r="F329" s="6" t="s">
        <v>534</v>
      </c>
      <c r="G329" s="5">
        <v>2</v>
      </c>
      <c r="H329" s="27"/>
      <c r="I329" s="5"/>
    </row>
    <row r="330" spans="1:9" ht="15.75" customHeight="1" x14ac:dyDescent="0.2">
      <c r="A330" s="12"/>
      <c r="B330" s="5" t="s">
        <v>768</v>
      </c>
      <c r="C330" s="6" t="s">
        <v>349</v>
      </c>
      <c r="D330" s="7" t="s">
        <v>501</v>
      </c>
      <c r="E330" s="6" t="s">
        <v>599</v>
      </c>
      <c r="F330" s="6" t="s">
        <v>600</v>
      </c>
      <c r="G330" s="5">
        <v>3</v>
      </c>
      <c r="H330" s="27"/>
      <c r="I330" s="5"/>
    </row>
    <row r="331" spans="1:9" ht="15.75" customHeight="1" x14ac:dyDescent="0.2">
      <c r="A331" s="12"/>
      <c r="B331" s="5" t="s">
        <v>768</v>
      </c>
      <c r="C331" s="6" t="s">
        <v>349</v>
      </c>
      <c r="D331" s="7" t="s">
        <v>501</v>
      </c>
      <c r="E331" s="6" t="s">
        <v>617</v>
      </c>
      <c r="F331" s="6" t="s">
        <v>648</v>
      </c>
      <c r="G331" s="5">
        <v>1</v>
      </c>
      <c r="H331" s="27"/>
      <c r="I331" s="5"/>
    </row>
    <row r="332" spans="1:9" ht="15.75" customHeight="1" x14ac:dyDescent="0.2">
      <c r="A332" s="12"/>
      <c r="B332" s="5" t="s">
        <v>768</v>
      </c>
      <c r="C332" s="6" t="s">
        <v>349</v>
      </c>
      <c r="D332" s="7" t="s">
        <v>501</v>
      </c>
      <c r="E332" s="6" t="s">
        <v>757</v>
      </c>
      <c r="F332" s="6" t="s">
        <v>758</v>
      </c>
      <c r="G332" s="5">
        <v>2</v>
      </c>
      <c r="H332" s="27"/>
      <c r="I332" s="5"/>
    </row>
    <row r="333" spans="1:9" ht="15.75" customHeight="1" x14ac:dyDescent="0.2">
      <c r="A333" s="12"/>
      <c r="B333" s="5">
        <v>20010973</v>
      </c>
      <c r="C333" s="6" t="s">
        <v>349</v>
      </c>
      <c r="D333" s="7">
        <v>37487</v>
      </c>
      <c r="E333" s="6" t="s">
        <v>1096</v>
      </c>
      <c r="F333" s="6" t="s">
        <v>1097</v>
      </c>
      <c r="G333" s="5">
        <v>3</v>
      </c>
      <c r="H333" s="27"/>
      <c r="I333" s="5"/>
    </row>
    <row r="334" spans="1:9" ht="15.75" customHeight="1" x14ac:dyDescent="0.2">
      <c r="A334" s="12"/>
      <c r="B334" s="5" t="s">
        <v>768</v>
      </c>
      <c r="C334" s="6" t="s">
        <v>349</v>
      </c>
      <c r="D334" s="7" t="s">
        <v>501</v>
      </c>
      <c r="E334" s="6" t="s">
        <v>887</v>
      </c>
      <c r="F334" s="6" t="s">
        <v>888</v>
      </c>
      <c r="G334" s="5">
        <v>3</v>
      </c>
      <c r="H334" s="27"/>
      <c r="I334" s="5"/>
    </row>
    <row r="335" spans="1:9" ht="15.75" customHeight="1" x14ac:dyDescent="0.2">
      <c r="A335" s="12"/>
      <c r="B335" s="5">
        <v>20010973</v>
      </c>
      <c r="C335" s="6" t="s">
        <v>349</v>
      </c>
      <c r="D335" s="7">
        <v>37487</v>
      </c>
      <c r="E335" s="6" t="s">
        <v>1098</v>
      </c>
      <c r="F335" s="6" t="s">
        <v>1099</v>
      </c>
      <c r="G335" s="5">
        <v>3</v>
      </c>
      <c r="H335" s="27"/>
      <c r="I335" s="5"/>
    </row>
    <row r="336" spans="1:9" ht="15.75" customHeight="1" x14ac:dyDescent="0.2">
      <c r="A336" s="12"/>
      <c r="B336" s="5"/>
      <c r="C336" s="6"/>
      <c r="D336" s="7"/>
      <c r="E336" s="6"/>
      <c r="F336" s="6"/>
      <c r="G336" s="9">
        <f>SUM(G328:G335)</f>
        <v>20</v>
      </c>
      <c r="H336" s="15">
        <f>G336*308000</f>
        <v>6160000</v>
      </c>
      <c r="I336" s="5"/>
    </row>
    <row r="337" spans="1:9" ht="15.75" customHeight="1" x14ac:dyDescent="0.2">
      <c r="A337" s="12">
        <v>40</v>
      </c>
      <c r="B337" s="5">
        <v>20010982</v>
      </c>
      <c r="C337" s="6" t="s">
        <v>356</v>
      </c>
      <c r="D337" s="7">
        <v>37389</v>
      </c>
      <c r="E337" s="6" t="s">
        <v>310</v>
      </c>
      <c r="F337" s="6" t="s">
        <v>311</v>
      </c>
      <c r="G337" s="5">
        <v>3</v>
      </c>
      <c r="H337" s="27"/>
      <c r="I337" s="152" t="s">
        <v>1942</v>
      </c>
    </row>
    <row r="338" spans="1:9" ht="15.75" customHeight="1" x14ac:dyDescent="0.2">
      <c r="A338" s="12"/>
      <c r="B338" s="5" t="s">
        <v>852</v>
      </c>
      <c r="C338" s="6" t="s">
        <v>356</v>
      </c>
      <c r="D338" s="7" t="s">
        <v>601</v>
      </c>
      <c r="E338" s="6" t="s">
        <v>599</v>
      </c>
      <c r="F338" s="6" t="s">
        <v>600</v>
      </c>
      <c r="G338" s="5">
        <v>3</v>
      </c>
      <c r="H338" s="27"/>
      <c r="I338" s="152"/>
    </row>
    <row r="339" spans="1:9" ht="15.75" customHeight="1" x14ac:dyDescent="0.2">
      <c r="A339" s="12"/>
      <c r="B339" s="5" t="s">
        <v>852</v>
      </c>
      <c r="C339" s="6" t="s">
        <v>356</v>
      </c>
      <c r="D339" s="7" t="s">
        <v>601</v>
      </c>
      <c r="E339" s="6" t="s">
        <v>742</v>
      </c>
      <c r="F339" s="6" t="s">
        <v>846</v>
      </c>
      <c r="G339" s="5">
        <v>2</v>
      </c>
      <c r="H339" s="27"/>
      <c r="I339" s="152"/>
    </row>
    <row r="340" spans="1:9" ht="15.75" customHeight="1" x14ac:dyDescent="0.2">
      <c r="A340" s="12"/>
      <c r="B340" s="5">
        <v>20010982</v>
      </c>
      <c r="C340" s="6" t="s">
        <v>356</v>
      </c>
      <c r="D340" s="7">
        <v>37389</v>
      </c>
      <c r="E340" s="6" t="s">
        <v>1096</v>
      </c>
      <c r="F340" s="6" t="s">
        <v>1097</v>
      </c>
      <c r="G340" s="5">
        <v>3</v>
      </c>
      <c r="H340" s="27"/>
      <c r="I340" s="152"/>
    </row>
    <row r="341" spans="1:9" ht="15.75" customHeight="1" x14ac:dyDescent="0.2">
      <c r="A341" s="12"/>
      <c r="B341" s="5" t="s">
        <v>852</v>
      </c>
      <c r="C341" s="6" t="s">
        <v>356</v>
      </c>
      <c r="D341" s="7" t="s">
        <v>601</v>
      </c>
      <c r="E341" s="6" t="s">
        <v>887</v>
      </c>
      <c r="F341" s="6" t="s">
        <v>888</v>
      </c>
      <c r="G341" s="5">
        <v>3</v>
      </c>
      <c r="H341" s="27"/>
      <c r="I341" s="152"/>
    </row>
    <row r="342" spans="1:9" ht="15.75" customHeight="1" x14ac:dyDescent="0.2">
      <c r="A342" s="12"/>
      <c r="B342" s="5">
        <v>20010982</v>
      </c>
      <c r="C342" s="6" t="s">
        <v>356</v>
      </c>
      <c r="D342" s="7">
        <v>37389</v>
      </c>
      <c r="E342" s="6" t="s">
        <v>1098</v>
      </c>
      <c r="F342" s="6" t="s">
        <v>1099</v>
      </c>
      <c r="G342" s="5">
        <v>3</v>
      </c>
      <c r="H342" s="27"/>
      <c r="I342" s="152"/>
    </row>
    <row r="343" spans="1:9" ht="15.75" customHeight="1" x14ac:dyDescent="0.2">
      <c r="A343" s="12"/>
      <c r="B343" s="5"/>
      <c r="C343" s="6"/>
      <c r="D343" s="7"/>
      <c r="E343" s="6"/>
      <c r="F343" s="6"/>
      <c r="G343" s="9">
        <f>SUM(G337:G342)</f>
        <v>17</v>
      </c>
      <c r="H343" s="15">
        <f>G343*308000-500000</f>
        <v>4736000</v>
      </c>
      <c r="I343" s="152"/>
    </row>
    <row r="344" spans="1:9" ht="15.75" customHeight="1" x14ac:dyDescent="0.2">
      <c r="A344" s="12">
        <v>41</v>
      </c>
      <c r="B344" s="5" t="s">
        <v>1046</v>
      </c>
      <c r="C344" s="6" t="s">
        <v>543</v>
      </c>
      <c r="D344" s="7">
        <v>37357</v>
      </c>
      <c r="E344" s="6" t="s">
        <v>533</v>
      </c>
      <c r="F344" s="6" t="s">
        <v>534</v>
      </c>
      <c r="G344" s="5">
        <v>2</v>
      </c>
      <c r="H344" s="27"/>
      <c r="I344" s="5"/>
    </row>
    <row r="345" spans="1:9" ht="15.75" customHeight="1" x14ac:dyDescent="0.2">
      <c r="A345" s="12"/>
      <c r="B345" s="5" t="s">
        <v>1046</v>
      </c>
      <c r="C345" s="6" t="s">
        <v>543</v>
      </c>
      <c r="D345" s="7">
        <v>37357</v>
      </c>
      <c r="E345" s="6" t="s">
        <v>599</v>
      </c>
      <c r="F345" s="6" t="s">
        <v>600</v>
      </c>
      <c r="G345" s="5">
        <v>3</v>
      </c>
      <c r="H345" s="27"/>
      <c r="I345" s="5"/>
    </row>
    <row r="346" spans="1:9" ht="15.75" customHeight="1" x14ac:dyDescent="0.2">
      <c r="A346" s="12"/>
      <c r="B346" s="5" t="s">
        <v>1046</v>
      </c>
      <c r="C346" s="6" t="s">
        <v>543</v>
      </c>
      <c r="D346" s="7">
        <v>37357</v>
      </c>
      <c r="E346" s="6" t="s">
        <v>617</v>
      </c>
      <c r="F346" s="6" t="s">
        <v>648</v>
      </c>
      <c r="G346" s="5">
        <v>1</v>
      </c>
      <c r="H346" s="27"/>
      <c r="I346" s="5"/>
    </row>
    <row r="347" spans="1:9" ht="15.75" customHeight="1" x14ac:dyDescent="0.2">
      <c r="A347" s="12"/>
      <c r="B347" s="5" t="s">
        <v>1046</v>
      </c>
      <c r="C347" s="6" t="s">
        <v>543</v>
      </c>
      <c r="D347" s="7">
        <v>37357</v>
      </c>
      <c r="E347" s="6" t="s">
        <v>742</v>
      </c>
      <c r="F347" s="6" t="s">
        <v>755</v>
      </c>
      <c r="G347" s="5">
        <v>2</v>
      </c>
      <c r="H347" s="27"/>
      <c r="I347" s="5"/>
    </row>
    <row r="348" spans="1:9" ht="15.75" customHeight="1" x14ac:dyDescent="0.2">
      <c r="A348" s="12"/>
      <c r="B348" s="5">
        <v>20010984</v>
      </c>
      <c r="C348" s="6" t="s">
        <v>543</v>
      </c>
      <c r="D348" s="7">
        <v>37564</v>
      </c>
      <c r="E348" s="6" t="s">
        <v>1096</v>
      </c>
      <c r="F348" s="6" t="s">
        <v>1097</v>
      </c>
      <c r="G348" s="5">
        <v>3</v>
      </c>
      <c r="H348" s="27"/>
      <c r="I348" s="5"/>
    </row>
    <row r="349" spans="1:9" ht="15.75" customHeight="1" x14ac:dyDescent="0.2">
      <c r="A349" s="12"/>
      <c r="B349" s="5" t="s">
        <v>1046</v>
      </c>
      <c r="C349" s="6" t="s">
        <v>543</v>
      </c>
      <c r="D349" s="7">
        <v>37357</v>
      </c>
      <c r="E349" s="6" t="s">
        <v>887</v>
      </c>
      <c r="F349" s="6" t="s">
        <v>888</v>
      </c>
      <c r="G349" s="5">
        <v>3</v>
      </c>
      <c r="H349" s="27"/>
      <c r="I349" s="5"/>
    </row>
    <row r="350" spans="1:9" ht="15.75" customHeight="1" x14ac:dyDescent="0.2">
      <c r="A350" s="12"/>
      <c r="B350" s="5">
        <v>20010984</v>
      </c>
      <c r="C350" s="6" t="s">
        <v>543</v>
      </c>
      <c r="D350" s="7">
        <v>37564</v>
      </c>
      <c r="E350" s="6" t="s">
        <v>1098</v>
      </c>
      <c r="F350" s="6" t="s">
        <v>1099</v>
      </c>
      <c r="G350" s="5">
        <v>3</v>
      </c>
      <c r="H350" s="27"/>
      <c r="I350" s="5"/>
    </row>
    <row r="351" spans="1:9" ht="15.75" customHeight="1" x14ac:dyDescent="0.2">
      <c r="A351" s="12"/>
      <c r="B351" s="5"/>
      <c r="C351" s="6"/>
      <c r="D351" s="7"/>
      <c r="E351" s="6"/>
      <c r="F351" s="6"/>
      <c r="G351" s="9">
        <f>SUM(G344:G350)</f>
        <v>17</v>
      </c>
      <c r="H351" s="15">
        <f>G351*308000</f>
        <v>5236000</v>
      </c>
      <c r="I351" s="5"/>
    </row>
    <row r="352" spans="1:9" ht="15.75" customHeight="1" x14ac:dyDescent="0.2">
      <c r="A352" s="12">
        <v>42</v>
      </c>
      <c r="B352" s="5">
        <v>20010987</v>
      </c>
      <c r="C352" s="6" t="s">
        <v>357</v>
      </c>
      <c r="D352" s="7">
        <v>37108</v>
      </c>
      <c r="E352" s="6" t="s">
        <v>310</v>
      </c>
      <c r="F352" s="6" t="s">
        <v>311</v>
      </c>
      <c r="G352" s="5">
        <v>3</v>
      </c>
      <c r="H352" s="27"/>
      <c r="I352" s="5"/>
    </row>
    <row r="353" spans="1:9" ht="15.75" customHeight="1" x14ac:dyDescent="0.2">
      <c r="A353" s="12"/>
      <c r="B353" s="5" t="s">
        <v>832</v>
      </c>
      <c r="C353" s="6" t="s">
        <v>357</v>
      </c>
      <c r="D353" s="7">
        <v>37019</v>
      </c>
      <c r="E353" s="6" t="s">
        <v>599</v>
      </c>
      <c r="F353" s="6" t="s">
        <v>600</v>
      </c>
      <c r="G353" s="5">
        <v>3</v>
      </c>
      <c r="H353" s="27"/>
      <c r="I353" s="5"/>
    </row>
    <row r="354" spans="1:9" ht="15.75" customHeight="1" x14ac:dyDescent="0.2">
      <c r="A354" s="12"/>
      <c r="B354" s="5" t="s">
        <v>832</v>
      </c>
      <c r="C354" s="6" t="s">
        <v>357</v>
      </c>
      <c r="D354" s="7">
        <v>37019</v>
      </c>
      <c r="E354" s="6" t="s">
        <v>617</v>
      </c>
      <c r="F354" s="6" t="s">
        <v>649</v>
      </c>
      <c r="G354" s="5">
        <v>1</v>
      </c>
      <c r="H354" s="27"/>
      <c r="I354" s="5"/>
    </row>
    <row r="355" spans="1:9" ht="15.75" customHeight="1" x14ac:dyDescent="0.2">
      <c r="A355" s="12"/>
      <c r="B355" s="5" t="s">
        <v>832</v>
      </c>
      <c r="C355" s="6" t="s">
        <v>357</v>
      </c>
      <c r="D355" s="7">
        <v>37019</v>
      </c>
      <c r="E355" s="6" t="s">
        <v>742</v>
      </c>
      <c r="F355" s="6" t="s">
        <v>821</v>
      </c>
      <c r="G355" s="5">
        <v>2</v>
      </c>
      <c r="H355" s="27"/>
      <c r="I355" s="5"/>
    </row>
    <row r="356" spans="1:9" ht="15.75" customHeight="1" x14ac:dyDescent="0.2">
      <c r="A356" s="12"/>
      <c r="B356" s="5" t="s">
        <v>832</v>
      </c>
      <c r="C356" s="6" t="s">
        <v>357</v>
      </c>
      <c r="D356" s="7">
        <v>37019</v>
      </c>
      <c r="E356" s="6" t="s">
        <v>742</v>
      </c>
      <c r="F356" s="6" t="s">
        <v>821</v>
      </c>
      <c r="G356" s="5">
        <v>2</v>
      </c>
      <c r="H356" s="27"/>
      <c r="I356" s="5"/>
    </row>
    <row r="357" spans="1:9" ht="15.75" customHeight="1" x14ac:dyDescent="0.2">
      <c r="A357" s="12"/>
      <c r="B357" s="5">
        <v>20010987</v>
      </c>
      <c r="C357" s="6" t="s">
        <v>357</v>
      </c>
      <c r="D357" s="7">
        <v>37108</v>
      </c>
      <c r="E357" s="6" t="s">
        <v>1096</v>
      </c>
      <c r="F357" s="6" t="s">
        <v>1097</v>
      </c>
      <c r="G357" s="5">
        <v>3</v>
      </c>
      <c r="H357" s="27"/>
      <c r="I357" s="5"/>
    </row>
    <row r="358" spans="1:9" ht="15.75" customHeight="1" x14ac:dyDescent="0.2">
      <c r="A358" s="12"/>
      <c r="B358" s="5" t="s">
        <v>832</v>
      </c>
      <c r="C358" s="6" t="s">
        <v>357</v>
      </c>
      <c r="D358" s="7">
        <v>37019</v>
      </c>
      <c r="E358" s="6" t="s">
        <v>887</v>
      </c>
      <c r="F358" s="6" t="s">
        <v>888</v>
      </c>
      <c r="G358" s="5">
        <v>3</v>
      </c>
      <c r="H358" s="27"/>
      <c r="I358" s="5"/>
    </row>
    <row r="359" spans="1:9" ht="15.75" customHeight="1" x14ac:dyDescent="0.2">
      <c r="A359" s="12"/>
      <c r="B359" s="5">
        <v>20010987</v>
      </c>
      <c r="C359" s="6" t="s">
        <v>357</v>
      </c>
      <c r="D359" s="7">
        <v>37108</v>
      </c>
      <c r="E359" s="6" t="s">
        <v>1098</v>
      </c>
      <c r="F359" s="6" t="s">
        <v>1099</v>
      </c>
      <c r="G359" s="5">
        <v>3</v>
      </c>
      <c r="H359" s="27"/>
      <c r="I359" s="5"/>
    </row>
    <row r="360" spans="1:9" ht="15.75" customHeight="1" x14ac:dyDescent="0.2">
      <c r="A360" s="12"/>
      <c r="B360" s="5"/>
      <c r="C360" s="6"/>
      <c r="D360" s="7"/>
      <c r="E360" s="6"/>
      <c r="F360" s="6"/>
      <c r="G360" s="9">
        <f>SUM(G352:G359)</f>
        <v>20</v>
      </c>
      <c r="H360" s="15">
        <f>G360*308000</f>
        <v>6160000</v>
      </c>
      <c r="I360" s="5"/>
    </row>
    <row r="361" spans="1:9" ht="15.75" customHeight="1" x14ac:dyDescent="0.2">
      <c r="A361" s="12">
        <v>43</v>
      </c>
      <c r="B361" s="5">
        <v>20010993</v>
      </c>
      <c r="C361" s="6" t="s">
        <v>372</v>
      </c>
      <c r="D361" s="7">
        <v>37553</v>
      </c>
      <c r="E361" s="6" t="s">
        <v>310</v>
      </c>
      <c r="F361" s="6" t="s">
        <v>311</v>
      </c>
      <c r="G361" s="5">
        <v>3</v>
      </c>
      <c r="H361" s="27"/>
      <c r="I361" s="152" t="s">
        <v>1942</v>
      </c>
    </row>
    <row r="362" spans="1:9" ht="15.75" customHeight="1" x14ac:dyDescent="0.2">
      <c r="A362" s="12"/>
      <c r="B362" s="5" t="s">
        <v>1048</v>
      </c>
      <c r="C362" s="6" t="s">
        <v>372</v>
      </c>
      <c r="D362" s="7" t="s">
        <v>537</v>
      </c>
      <c r="E362" s="6" t="s">
        <v>533</v>
      </c>
      <c r="F362" s="6" t="s">
        <v>534</v>
      </c>
      <c r="G362" s="5">
        <v>2</v>
      </c>
      <c r="H362" s="27"/>
      <c r="I362" s="152"/>
    </row>
    <row r="363" spans="1:9" ht="15.75" customHeight="1" x14ac:dyDescent="0.2">
      <c r="A363" s="12"/>
      <c r="B363" s="5" t="s">
        <v>1048</v>
      </c>
      <c r="C363" s="6" t="s">
        <v>372</v>
      </c>
      <c r="D363" s="7" t="s">
        <v>537</v>
      </c>
      <c r="E363" s="6" t="s">
        <v>599</v>
      </c>
      <c r="F363" s="6" t="s">
        <v>600</v>
      </c>
      <c r="G363" s="5">
        <v>3</v>
      </c>
      <c r="H363" s="27"/>
      <c r="I363" s="152"/>
    </row>
    <row r="364" spans="1:9" ht="15.75" customHeight="1" x14ac:dyDescent="0.2">
      <c r="A364" s="12"/>
      <c r="B364" s="5" t="s">
        <v>1048</v>
      </c>
      <c r="C364" s="6" t="s">
        <v>372</v>
      </c>
      <c r="D364" s="7" t="s">
        <v>537</v>
      </c>
      <c r="E364" s="6" t="s">
        <v>655</v>
      </c>
      <c r="F364" s="6" t="s">
        <v>675</v>
      </c>
      <c r="G364" s="5">
        <v>1</v>
      </c>
      <c r="H364" s="27"/>
      <c r="I364" s="152"/>
    </row>
    <row r="365" spans="1:9" ht="15.75" customHeight="1" x14ac:dyDescent="0.2">
      <c r="A365" s="12"/>
      <c r="B365" s="5" t="s">
        <v>1048</v>
      </c>
      <c r="C365" s="6" t="s">
        <v>372</v>
      </c>
      <c r="D365" s="7" t="s">
        <v>537</v>
      </c>
      <c r="E365" s="6" t="s">
        <v>742</v>
      </c>
      <c r="F365" s="6" t="s">
        <v>755</v>
      </c>
      <c r="G365" s="5">
        <v>2</v>
      </c>
      <c r="H365" s="27"/>
      <c r="I365" s="152"/>
    </row>
    <row r="366" spans="1:9" ht="15.75" customHeight="1" x14ac:dyDescent="0.2">
      <c r="A366" s="12"/>
      <c r="B366" s="5">
        <v>20010993</v>
      </c>
      <c r="C366" s="6" t="s">
        <v>372</v>
      </c>
      <c r="D366" s="7">
        <v>37553</v>
      </c>
      <c r="E366" s="6" t="s">
        <v>1096</v>
      </c>
      <c r="F366" s="6" t="s">
        <v>1097</v>
      </c>
      <c r="G366" s="5">
        <v>3</v>
      </c>
      <c r="H366" s="27"/>
      <c r="I366" s="152"/>
    </row>
    <row r="367" spans="1:9" ht="15.75" customHeight="1" x14ac:dyDescent="0.2">
      <c r="A367" s="12"/>
      <c r="B367" s="5" t="s">
        <v>1048</v>
      </c>
      <c r="C367" s="6" t="s">
        <v>372</v>
      </c>
      <c r="D367" s="7" t="s">
        <v>537</v>
      </c>
      <c r="E367" s="6" t="s">
        <v>887</v>
      </c>
      <c r="F367" s="6" t="s">
        <v>888</v>
      </c>
      <c r="G367" s="5">
        <v>3</v>
      </c>
      <c r="H367" s="27"/>
      <c r="I367" s="152"/>
    </row>
    <row r="368" spans="1:9" ht="15.75" customHeight="1" x14ac:dyDescent="0.2">
      <c r="A368" s="12"/>
      <c r="B368" s="5">
        <v>20010993</v>
      </c>
      <c r="C368" s="6" t="s">
        <v>372</v>
      </c>
      <c r="D368" s="7">
        <v>37553</v>
      </c>
      <c r="E368" s="6" t="s">
        <v>1098</v>
      </c>
      <c r="F368" s="6" t="s">
        <v>1099</v>
      </c>
      <c r="G368" s="5">
        <v>3</v>
      </c>
      <c r="H368" s="27"/>
      <c r="I368" s="152"/>
    </row>
    <row r="369" spans="1:9" ht="15.75" customHeight="1" x14ac:dyDescent="0.2">
      <c r="A369" s="12"/>
      <c r="B369" s="5"/>
      <c r="C369" s="6"/>
      <c r="D369" s="7"/>
      <c r="E369" s="6"/>
      <c r="F369" s="6"/>
      <c r="G369" s="9">
        <f>SUM(G361:G368)</f>
        <v>20</v>
      </c>
      <c r="H369" s="15">
        <f>G369*308000-500000</f>
        <v>5660000</v>
      </c>
      <c r="I369" s="152"/>
    </row>
    <row r="370" spans="1:9" ht="15.75" customHeight="1" x14ac:dyDescent="0.2">
      <c r="A370" s="12"/>
      <c r="B370" s="5">
        <v>20011003</v>
      </c>
      <c r="C370" s="6" t="s">
        <v>367</v>
      </c>
      <c r="D370" s="7">
        <v>37367</v>
      </c>
      <c r="E370" s="6" t="s">
        <v>310</v>
      </c>
      <c r="F370" s="6" t="s">
        <v>311</v>
      </c>
      <c r="G370" s="5">
        <v>3</v>
      </c>
      <c r="H370" s="27"/>
      <c r="I370" s="5"/>
    </row>
    <row r="371" spans="1:9" ht="15.75" customHeight="1" x14ac:dyDescent="0.2">
      <c r="A371" s="12">
        <v>44</v>
      </c>
      <c r="B371" s="5" t="s">
        <v>727</v>
      </c>
      <c r="C371" s="6" t="s">
        <v>367</v>
      </c>
      <c r="D371" s="7" t="s">
        <v>545</v>
      </c>
      <c r="E371" s="6" t="s">
        <v>533</v>
      </c>
      <c r="F371" s="6" t="s">
        <v>534</v>
      </c>
      <c r="G371" s="5">
        <v>2</v>
      </c>
      <c r="H371" s="27"/>
      <c r="I371" s="5"/>
    </row>
    <row r="372" spans="1:9" ht="15.75" customHeight="1" x14ac:dyDescent="0.2">
      <c r="A372" s="12"/>
      <c r="B372" s="5" t="s">
        <v>727</v>
      </c>
      <c r="C372" s="6" t="s">
        <v>367</v>
      </c>
      <c r="D372" s="7" t="s">
        <v>545</v>
      </c>
      <c r="E372" s="6" t="s">
        <v>599</v>
      </c>
      <c r="F372" s="6" t="s">
        <v>600</v>
      </c>
      <c r="G372" s="5">
        <v>3</v>
      </c>
      <c r="H372" s="27"/>
      <c r="I372" s="5"/>
    </row>
    <row r="373" spans="1:9" ht="15.75" customHeight="1" x14ac:dyDescent="0.2">
      <c r="A373" s="12"/>
      <c r="B373" s="5" t="s">
        <v>727</v>
      </c>
      <c r="C373" s="6" t="s">
        <v>367</v>
      </c>
      <c r="D373" s="7" t="s">
        <v>545</v>
      </c>
      <c r="E373" s="6" t="s">
        <v>693</v>
      </c>
      <c r="F373" s="6" t="s">
        <v>694</v>
      </c>
      <c r="G373" s="5">
        <v>1</v>
      </c>
      <c r="H373" s="27"/>
      <c r="I373" s="5"/>
    </row>
    <row r="374" spans="1:9" ht="15.75" customHeight="1" x14ac:dyDescent="0.2">
      <c r="A374" s="12"/>
      <c r="B374" s="5" t="s">
        <v>727</v>
      </c>
      <c r="C374" s="6" t="s">
        <v>367</v>
      </c>
      <c r="D374" s="7" t="s">
        <v>545</v>
      </c>
      <c r="E374" s="6" t="s">
        <v>742</v>
      </c>
      <c r="F374" s="6" t="s">
        <v>755</v>
      </c>
      <c r="G374" s="5">
        <v>2</v>
      </c>
      <c r="H374" s="27"/>
      <c r="I374" s="5"/>
    </row>
    <row r="375" spans="1:9" ht="15.75" customHeight="1" x14ac:dyDescent="0.2">
      <c r="A375" s="12"/>
      <c r="B375" s="5">
        <v>20011003</v>
      </c>
      <c r="C375" s="6" t="s">
        <v>367</v>
      </c>
      <c r="D375" s="7">
        <v>37367</v>
      </c>
      <c r="E375" s="6" t="s">
        <v>1096</v>
      </c>
      <c r="F375" s="6" t="s">
        <v>1097</v>
      </c>
      <c r="G375" s="5">
        <v>3</v>
      </c>
      <c r="H375" s="27"/>
      <c r="I375" s="5"/>
    </row>
    <row r="376" spans="1:9" ht="15.75" customHeight="1" x14ac:dyDescent="0.2">
      <c r="A376" s="12"/>
      <c r="B376" s="5" t="s">
        <v>727</v>
      </c>
      <c r="C376" s="6" t="s">
        <v>367</v>
      </c>
      <c r="D376" s="7" t="s">
        <v>545</v>
      </c>
      <c r="E376" s="6" t="s">
        <v>887</v>
      </c>
      <c r="F376" s="6" t="s">
        <v>888</v>
      </c>
      <c r="G376" s="5">
        <v>3</v>
      </c>
      <c r="H376" s="27"/>
      <c r="I376" s="5"/>
    </row>
    <row r="377" spans="1:9" ht="15.75" customHeight="1" x14ac:dyDescent="0.2">
      <c r="A377" s="12"/>
      <c r="B377" s="5">
        <v>20011003</v>
      </c>
      <c r="C377" s="6" t="s">
        <v>367</v>
      </c>
      <c r="D377" s="7">
        <v>37367</v>
      </c>
      <c r="E377" s="6" t="s">
        <v>1098</v>
      </c>
      <c r="F377" s="6" t="s">
        <v>1099</v>
      </c>
      <c r="G377" s="5">
        <v>3</v>
      </c>
      <c r="H377" s="27"/>
      <c r="I377" s="5"/>
    </row>
    <row r="378" spans="1:9" ht="15.75" customHeight="1" x14ac:dyDescent="0.2">
      <c r="A378" s="12"/>
      <c r="B378" s="5"/>
      <c r="C378" s="6"/>
      <c r="D378" s="7"/>
      <c r="E378" s="6"/>
      <c r="F378" s="6"/>
      <c r="G378" s="9">
        <f>SUM(G370:G377)</f>
        <v>20</v>
      </c>
      <c r="H378" s="15">
        <f>G378*308000</f>
        <v>6160000</v>
      </c>
      <c r="I378" s="5"/>
    </row>
    <row r="379" spans="1:9" ht="15.75" customHeight="1" x14ac:dyDescent="0.2">
      <c r="A379" s="12">
        <v>45</v>
      </c>
      <c r="B379" s="5">
        <v>20011008</v>
      </c>
      <c r="C379" s="6" t="s">
        <v>371</v>
      </c>
      <c r="D379" s="7">
        <v>37590</v>
      </c>
      <c r="E379" s="6" t="s">
        <v>310</v>
      </c>
      <c r="F379" s="6" t="s">
        <v>311</v>
      </c>
      <c r="G379" s="5">
        <v>3</v>
      </c>
      <c r="H379" s="27"/>
      <c r="I379" s="5"/>
    </row>
    <row r="380" spans="1:9" ht="15.75" customHeight="1" x14ac:dyDescent="0.2">
      <c r="A380" s="12"/>
      <c r="B380" s="5" t="s">
        <v>749</v>
      </c>
      <c r="C380" s="6" t="s">
        <v>371</v>
      </c>
      <c r="D380" s="7" t="s">
        <v>546</v>
      </c>
      <c r="E380" s="6" t="s">
        <v>533</v>
      </c>
      <c r="F380" s="6" t="s">
        <v>534</v>
      </c>
      <c r="G380" s="5">
        <v>2</v>
      </c>
      <c r="H380" s="27"/>
      <c r="I380" s="5"/>
    </row>
    <row r="381" spans="1:9" ht="15.75" customHeight="1" x14ac:dyDescent="0.2">
      <c r="A381" s="12"/>
      <c r="B381" s="5" t="s">
        <v>749</v>
      </c>
      <c r="C381" s="6" t="s">
        <v>371</v>
      </c>
      <c r="D381" s="7" t="s">
        <v>546</v>
      </c>
      <c r="E381" s="6" t="s">
        <v>599</v>
      </c>
      <c r="F381" s="6" t="s">
        <v>600</v>
      </c>
      <c r="G381" s="5">
        <v>3</v>
      </c>
      <c r="H381" s="27"/>
      <c r="I381" s="5"/>
    </row>
    <row r="382" spans="1:9" ht="15.75" customHeight="1" x14ac:dyDescent="0.2">
      <c r="A382" s="12"/>
      <c r="B382" s="5" t="s">
        <v>749</v>
      </c>
      <c r="C382" s="6" t="s">
        <v>371</v>
      </c>
      <c r="D382" s="7" t="s">
        <v>546</v>
      </c>
      <c r="E382" s="6" t="s">
        <v>742</v>
      </c>
      <c r="F382" s="6" t="s">
        <v>743</v>
      </c>
      <c r="G382" s="5">
        <v>2</v>
      </c>
      <c r="H382" s="27"/>
      <c r="I382" s="5"/>
    </row>
    <row r="383" spans="1:9" ht="15.75" customHeight="1" x14ac:dyDescent="0.2">
      <c r="A383" s="12"/>
      <c r="B383" s="5">
        <v>20011008</v>
      </c>
      <c r="C383" s="6" t="s">
        <v>371</v>
      </c>
      <c r="D383" s="7">
        <v>37590</v>
      </c>
      <c r="E383" s="6" t="s">
        <v>1096</v>
      </c>
      <c r="F383" s="6" t="s">
        <v>1097</v>
      </c>
      <c r="G383" s="5">
        <v>3</v>
      </c>
      <c r="H383" s="27"/>
      <c r="I383" s="5"/>
    </row>
    <row r="384" spans="1:9" ht="15.75" customHeight="1" x14ac:dyDescent="0.2">
      <c r="A384" s="12"/>
      <c r="B384" s="5" t="s">
        <v>749</v>
      </c>
      <c r="C384" s="6" t="s">
        <v>371</v>
      </c>
      <c r="D384" s="7" t="s">
        <v>546</v>
      </c>
      <c r="E384" s="6" t="s">
        <v>887</v>
      </c>
      <c r="F384" s="6" t="s">
        <v>888</v>
      </c>
      <c r="G384" s="5">
        <v>3</v>
      </c>
      <c r="H384" s="27"/>
      <c r="I384" s="5"/>
    </row>
    <row r="385" spans="1:9" ht="15.75" customHeight="1" x14ac:dyDescent="0.2">
      <c r="A385" s="12"/>
      <c r="B385" s="5">
        <v>20011008</v>
      </c>
      <c r="C385" s="6" t="s">
        <v>371</v>
      </c>
      <c r="D385" s="7">
        <v>37590</v>
      </c>
      <c r="E385" s="6" t="s">
        <v>1098</v>
      </c>
      <c r="F385" s="6" t="s">
        <v>1099</v>
      </c>
      <c r="G385" s="5">
        <v>3</v>
      </c>
      <c r="H385" s="27"/>
      <c r="I385" s="5"/>
    </row>
    <row r="386" spans="1:9" ht="15.75" customHeight="1" x14ac:dyDescent="0.2">
      <c r="A386" s="12"/>
      <c r="B386" s="5"/>
      <c r="C386" s="6"/>
      <c r="D386" s="7"/>
      <c r="E386" s="6"/>
      <c r="F386" s="6"/>
      <c r="G386" s="9">
        <f>SUM(G379:G385)</f>
        <v>19</v>
      </c>
      <c r="H386" s="15">
        <f>G386*308000</f>
        <v>5852000</v>
      </c>
      <c r="I386" s="5"/>
    </row>
    <row r="387" spans="1:9" ht="15.75" customHeight="1" x14ac:dyDescent="0.2">
      <c r="A387" s="12">
        <v>46</v>
      </c>
      <c r="B387" s="5">
        <v>20011009</v>
      </c>
      <c r="C387" s="6" t="s">
        <v>375</v>
      </c>
      <c r="D387" s="7">
        <v>37492</v>
      </c>
      <c r="E387" s="6" t="s">
        <v>310</v>
      </c>
      <c r="F387" s="6" t="s">
        <v>311</v>
      </c>
      <c r="G387" s="5">
        <v>3</v>
      </c>
      <c r="H387" s="27"/>
      <c r="I387" s="5"/>
    </row>
    <row r="388" spans="1:9" ht="15.75" customHeight="1" x14ac:dyDescent="0.2">
      <c r="A388" s="12"/>
      <c r="B388" s="5" t="s">
        <v>807</v>
      </c>
      <c r="C388" s="6" t="s">
        <v>375</v>
      </c>
      <c r="D388" s="7" t="s">
        <v>549</v>
      </c>
      <c r="E388" s="6" t="s">
        <v>533</v>
      </c>
      <c r="F388" s="6" t="s">
        <v>534</v>
      </c>
      <c r="G388" s="5">
        <v>2</v>
      </c>
      <c r="H388" s="27"/>
      <c r="I388" s="5"/>
    </row>
    <row r="389" spans="1:9" ht="15.75" customHeight="1" x14ac:dyDescent="0.2">
      <c r="A389" s="12"/>
      <c r="B389" s="5" t="s">
        <v>807</v>
      </c>
      <c r="C389" s="6" t="s">
        <v>375</v>
      </c>
      <c r="D389" s="7" t="s">
        <v>549</v>
      </c>
      <c r="E389" s="6" t="s">
        <v>599</v>
      </c>
      <c r="F389" s="6" t="s">
        <v>600</v>
      </c>
      <c r="G389" s="5">
        <v>3</v>
      </c>
      <c r="H389" s="27"/>
      <c r="I389" s="5"/>
    </row>
    <row r="390" spans="1:9" ht="15.75" customHeight="1" x14ac:dyDescent="0.2">
      <c r="A390" s="12"/>
      <c r="B390" s="5" t="s">
        <v>807</v>
      </c>
      <c r="C390" s="6" t="s">
        <v>375</v>
      </c>
      <c r="D390" s="7" t="s">
        <v>549</v>
      </c>
      <c r="E390" s="6" t="s">
        <v>617</v>
      </c>
      <c r="F390" s="6" t="s">
        <v>648</v>
      </c>
      <c r="G390" s="5">
        <v>1</v>
      </c>
      <c r="H390" s="27"/>
      <c r="I390" s="5"/>
    </row>
    <row r="391" spans="1:9" ht="15.75" customHeight="1" x14ac:dyDescent="0.2">
      <c r="A391" s="12"/>
      <c r="B391" s="5" t="s">
        <v>807</v>
      </c>
      <c r="C391" s="6" t="s">
        <v>375</v>
      </c>
      <c r="D391" s="7" t="s">
        <v>549</v>
      </c>
      <c r="E391" s="6" t="s">
        <v>742</v>
      </c>
      <c r="F391" s="6" t="s">
        <v>776</v>
      </c>
      <c r="G391" s="5">
        <v>2</v>
      </c>
      <c r="H391" s="27"/>
      <c r="I391" s="5"/>
    </row>
    <row r="392" spans="1:9" ht="15.75" customHeight="1" x14ac:dyDescent="0.2">
      <c r="A392" s="12"/>
      <c r="B392" s="5">
        <v>20011009</v>
      </c>
      <c r="C392" s="6" t="s">
        <v>375</v>
      </c>
      <c r="D392" s="7">
        <v>37492</v>
      </c>
      <c r="E392" s="6" t="s">
        <v>1096</v>
      </c>
      <c r="F392" s="6" t="s">
        <v>1097</v>
      </c>
      <c r="G392" s="5">
        <v>3</v>
      </c>
      <c r="H392" s="27"/>
      <c r="I392" s="5"/>
    </row>
    <row r="393" spans="1:9" ht="15.75" customHeight="1" x14ac:dyDescent="0.2">
      <c r="A393" s="12"/>
      <c r="B393" s="5" t="s">
        <v>807</v>
      </c>
      <c r="C393" s="6" t="s">
        <v>375</v>
      </c>
      <c r="D393" s="7" t="s">
        <v>549</v>
      </c>
      <c r="E393" s="6" t="s">
        <v>887</v>
      </c>
      <c r="F393" s="6" t="s">
        <v>888</v>
      </c>
      <c r="G393" s="5">
        <v>3</v>
      </c>
      <c r="H393" s="27"/>
      <c r="I393" s="5"/>
    </row>
    <row r="394" spans="1:9" ht="15.75" customHeight="1" x14ac:dyDescent="0.2">
      <c r="A394" s="12"/>
      <c r="B394" s="5">
        <v>20011009</v>
      </c>
      <c r="C394" s="6" t="s">
        <v>375</v>
      </c>
      <c r="D394" s="7">
        <v>37492</v>
      </c>
      <c r="E394" s="6" t="s">
        <v>1098</v>
      </c>
      <c r="F394" s="6" t="s">
        <v>1099</v>
      </c>
      <c r="G394" s="5">
        <v>3</v>
      </c>
      <c r="H394" s="27"/>
      <c r="I394" s="5"/>
    </row>
    <row r="395" spans="1:9" ht="15.75" customHeight="1" x14ac:dyDescent="0.2">
      <c r="A395" s="12"/>
      <c r="B395" s="5"/>
      <c r="C395" s="6"/>
      <c r="D395" s="7"/>
      <c r="E395" s="6"/>
      <c r="F395" s="6"/>
      <c r="G395" s="9">
        <f>SUM(G387:G394)</f>
        <v>20</v>
      </c>
      <c r="H395" s="15">
        <f>G395*308000</f>
        <v>6160000</v>
      </c>
      <c r="I395" s="5"/>
    </row>
    <row r="396" spans="1:9" ht="15.75" customHeight="1" x14ac:dyDescent="0.2">
      <c r="A396" s="12">
        <v>47</v>
      </c>
      <c r="B396" s="5" t="s">
        <v>647</v>
      </c>
      <c r="C396" s="6" t="s">
        <v>602</v>
      </c>
      <c r="D396" s="7" t="s">
        <v>156</v>
      </c>
      <c r="E396" s="6" t="s">
        <v>599</v>
      </c>
      <c r="F396" s="6" t="s">
        <v>600</v>
      </c>
      <c r="G396" s="5">
        <v>3</v>
      </c>
      <c r="H396" s="27"/>
      <c r="I396" s="5"/>
    </row>
    <row r="397" spans="1:9" ht="15.75" customHeight="1" x14ac:dyDescent="0.2">
      <c r="A397" s="12"/>
      <c r="B397" s="5" t="s">
        <v>647</v>
      </c>
      <c r="C397" s="6" t="s">
        <v>602</v>
      </c>
      <c r="D397" s="7" t="s">
        <v>156</v>
      </c>
      <c r="E397" s="6" t="s">
        <v>617</v>
      </c>
      <c r="F397" s="6" t="s">
        <v>631</v>
      </c>
      <c r="G397" s="5">
        <v>1</v>
      </c>
      <c r="H397" s="27"/>
      <c r="I397" s="5"/>
    </row>
    <row r="398" spans="1:9" ht="15.75" customHeight="1" x14ac:dyDescent="0.2">
      <c r="A398" s="12"/>
      <c r="B398" s="5" t="s">
        <v>647</v>
      </c>
      <c r="C398" s="6" t="s">
        <v>602</v>
      </c>
      <c r="D398" s="7" t="s">
        <v>156</v>
      </c>
      <c r="E398" s="6" t="s">
        <v>693</v>
      </c>
      <c r="F398" s="6" t="s">
        <v>694</v>
      </c>
      <c r="G398" s="5">
        <v>1</v>
      </c>
      <c r="H398" s="27"/>
      <c r="I398" s="5"/>
    </row>
    <row r="399" spans="1:9" ht="15.75" customHeight="1" x14ac:dyDescent="0.2">
      <c r="A399" s="12"/>
      <c r="B399" s="5" t="s">
        <v>647</v>
      </c>
      <c r="C399" s="6" t="s">
        <v>602</v>
      </c>
      <c r="D399" s="7" t="s">
        <v>156</v>
      </c>
      <c r="E399" s="6" t="s">
        <v>742</v>
      </c>
      <c r="F399" s="6" t="s">
        <v>755</v>
      </c>
      <c r="G399" s="5">
        <v>2</v>
      </c>
      <c r="H399" s="27"/>
      <c r="I399" s="5"/>
    </row>
    <row r="400" spans="1:9" ht="15.75" customHeight="1" x14ac:dyDescent="0.2">
      <c r="A400" s="12"/>
      <c r="B400" s="5">
        <v>20011021</v>
      </c>
      <c r="C400" s="6" t="s">
        <v>602</v>
      </c>
      <c r="D400" s="7">
        <v>37405</v>
      </c>
      <c r="E400" s="6" t="s">
        <v>1096</v>
      </c>
      <c r="F400" s="6" t="s">
        <v>1097</v>
      </c>
      <c r="G400" s="5">
        <v>3</v>
      </c>
      <c r="H400" s="27"/>
      <c r="I400" s="5"/>
    </row>
    <row r="401" spans="1:9" ht="15.75" customHeight="1" x14ac:dyDescent="0.2">
      <c r="A401" s="12"/>
      <c r="B401" s="5" t="s">
        <v>647</v>
      </c>
      <c r="C401" s="6" t="s">
        <v>602</v>
      </c>
      <c r="D401" s="7" t="s">
        <v>156</v>
      </c>
      <c r="E401" s="6" t="s">
        <v>887</v>
      </c>
      <c r="F401" s="6" t="s">
        <v>888</v>
      </c>
      <c r="G401" s="5">
        <v>3</v>
      </c>
      <c r="H401" s="27"/>
      <c r="I401" s="5"/>
    </row>
    <row r="402" spans="1:9" ht="15.75" customHeight="1" x14ac:dyDescent="0.2">
      <c r="A402" s="12"/>
      <c r="B402" s="5">
        <v>20011021</v>
      </c>
      <c r="C402" s="6" t="s">
        <v>602</v>
      </c>
      <c r="D402" s="7">
        <v>37405</v>
      </c>
      <c r="E402" s="6" t="s">
        <v>903</v>
      </c>
      <c r="F402" s="6" t="s">
        <v>1081</v>
      </c>
      <c r="G402" s="5">
        <v>3</v>
      </c>
      <c r="H402" s="27"/>
      <c r="I402" s="5"/>
    </row>
    <row r="403" spans="1:9" ht="15.75" customHeight="1" x14ac:dyDescent="0.2">
      <c r="A403" s="12"/>
      <c r="B403" s="5"/>
      <c r="C403" s="6"/>
      <c r="D403" s="7"/>
      <c r="E403" s="6"/>
      <c r="F403" s="6"/>
      <c r="G403" s="9">
        <f>SUM(G396:G402)</f>
        <v>16</v>
      </c>
      <c r="H403" s="15">
        <f>G403*308000</f>
        <v>4928000</v>
      </c>
      <c r="I403" s="5"/>
    </row>
    <row r="404" spans="1:9" ht="15.75" customHeight="1" x14ac:dyDescent="0.2">
      <c r="A404" s="12">
        <v>48</v>
      </c>
      <c r="B404" s="5">
        <v>20011029</v>
      </c>
      <c r="C404" s="6" t="s">
        <v>382</v>
      </c>
      <c r="D404" s="7">
        <v>37519</v>
      </c>
      <c r="E404" s="6" t="s">
        <v>310</v>
      </c>
      <c r="F404" s="6" t="s">
        <v>311</v>
      </c>
      <c r="G404" s="5">
        <v>3</v>
      </c>
      <c r="H404" s="27"/>
      <c r="I404" s="5"/>
    </row>
    <row r="405" spans="1:9" ht="15.75" customHeight="1" x14ac:dyDescent="0.2">
      <c r="A405" s="12"/>
      <c r="B405" s="5" t="s">
        <v>771</v>
      </c>
      <c r="C405" s="6" t="s">
        <v>382</v>
      </c>
      <c r="D405" s="7" t="s">
        <v>552</v>
      </c>
      <c r="E405" s="6" t="s">
        <v>533</v>
      </c>
      <c r="F405" s="6" t="s">
        <v>534</v>
      </c>
      <c r="G405" s="5">
        <v>2</v>
      </c>
      <c r="H405" s="27"/>
      <c r="I405" s="5"/>
    </row>
    <row r="406" spans="1:9" ht="15.75" customHeight="1" x14ac:dyDescent="0.2">
      <c r="A406" s="12"/>
      <c r="B406" s="5" t="s">
        <v>771</v>
      </c>
      <c r="C406" s="6" t="s">
        <v>382</v>
      </c>
      <c r="D406" s="7" t="s">
        <v>552</v>
      </c>
      <c r="E406" s="6" t="s">
        <v>599</v>
      </c>
      <c r="F406" s="6" t="s">
        <v>600</v>
      </c>
      <c r="G406" s="5">
        <v>3</v>
      </c>
      <c r="H406" s="27"/>
      <c r="I406" s="5"/>
    </row>
    <row r="407" spans="1:9" ht="15.75" customHeight="1" x14ac:dyDescent="0.2">
      <c r="A407" s="12"/>
      <c r="B407" s="5" t="s">
        <v>771</v>
      </c>
      <c r="C407" s="6" t="s">
        <v>382</v>
      </c>
      <c r="D407" s="7" t="s">
        <v>552</v>
      </c>
      <c r="E407" s="6" t="s">
        <v>757</v>
      </c>
      <c r="F407" s="6" t="s">
        <v>758</v>
      </c>
      <c r="G407" s="5">
        <v>2</v>
      </c>
      <c r="H407" s="27"/>
      <c r="I407" s="5"/>
    </row>
    <row r="408" spans="1:9" ht="15.75" customHeight="1" x14ac:dyDescent="0.2">
      <c r="A408" s="12"/>
      <c r="B408" s="5">
        <v>20011029</v>
      </c>
      <c r="C408" s="6" t="s">
        <v>382</v>
      </c>
      <c r="D408" s="7">
        <v>37519</v>
      </c>
      <c r="E408" s="6" t="s">
        <v>1096</v>
      </c>
      <c r="F408" s="6" t="s">
        <v>1097</v>
      </c>
      <c r="G408" s="5">
        <v>3</v>
      </c>
      <c r="H408" s="27"/>
      <c r="I408" s="5"/>
    </row>
    <row r="409" spans="1:9" ht="15.75" customHeight="1" x14ac:dyDescent="0.2">
      <c r="A409" s="12"/>
      <c r="B409" s="5" t="s">
        <v>771</v>
      </c>
      <c r="C409" s="6" t="s">
        <v>382</v>
      </c>
      <c r="D409" s="7" t="s">
        <v>552</v>
      </c>
      <c r="E409" s="6" t="s">
        <v>887</v>
      </c>
      <c r="F409" s="6" t="s">
        <v>888</v>
      </c>
      <c r="G409" s="5">
        <v>3</v>
      </c>
      <c r="H409" s="27"/>
      <c r="I409" s="5"/>
    </row>
    <row r="410" spans="1:9" ht="15.75" customHeight="1" x14ac:dyDescent="0.2">
      <c r="A410" s="12"/>
      <c r="B410" s="5">
        <v>20011029</v>
      </c>
      <c r="C410" s="6" t="s">
        <v>382</v>
      </c>
      <c r="D410" s="7">
        <v>37519</v>
      </c>
      <c r="E410" s="6" t="s">
        <v>1098</v>
      </c>
      <c r="F410" s="6" t="s">
        <v>1099</v>
      </c>
      <c r="G410" s="5">
        <v>3</v>
      </c>
      <c r="H410" s="27"/>
      <c r="I410" s="5"/>
    </row>
    <row r="411" spans="1:9" ht="15.75" customHeight="1" x14ac:dyDescent="0.2">
      <c r="A411" s="12"/>
      <c r="B411" s="5"/>
      <c r="C411" s="6"/>
      <c r="D411" s="7"/>
      <c r="E411" s="6"/>
      <c r="F411" s="6"/>
      <c r="G411" s="9">
        <f>SUM(G404:G410)</f>
        <v>19</v>
      </c>
      <c r="H411" s="15">
        <f>G411*308000</f>
        <v>5852000</v>
      </c>
      <c r="I411" s="5"/>
    </row>
    <row r="412" spans="1:9" ht="15.75" customHeight="1" x14ac:dyDescent="0.2">
      <c r="A412" s="12">
        <v>49</v>
      </c>
      <c r="B412" s="5">
        <v>20011032</v>
      </c>
      <c r="C412" s="6" t="s">
        <v>384</v>
      </c>
      <c r="D412" s="7">
        <v>37423</v>
      </c>
      <c r="E412" s="6" t="s">
        <v>310</v>
      </c>
      <c r="F412" s="6" t="s">
        <v>311</v>
      </c>
      <c r="G412" s="5">
        <v>3</v>
      </c>
      <c r="H412" s="27"/>
      <c r="I412" s="5"/>
    </row>
    <row r="413" spans="1:9" ht="15.75" customHeight="1" x14ac:dyDescent="0.2">
      <c r="A413" s="12"/>
      <c r="B413" s="5" t="s">
        <v>1052</v>
      </c>
      <c r="C413" s="6" t="s">
        <v>384</v>
      </c>
      <c r="D413" s="7" t="s">
        <v>553</v>
      </c>
      <c r="E413" s="6" t="s">
        <v>533</v>
      </c>
      <c r="F413" s="6" t="s">
        <v>534</v>
      </c>
      <c r="G413" s="5">
        <v>2</v>
      </c>
      <c r="H413" s="27"/>
      <c r="I413" s="5"/>
    </row>
    <row r="414" spans="1:9" ht="15.75" customHeight="1" x14ac:dyDescent="0.2">
      <c r="A414" s="12"/>
      <c r="B414" s="5" t="s">
        <v>1052</v>
      </c>
      <c r="C414" s="6" t="s">
        <v>384</v>
      </c>
      <c r="D414" s="7" t="s">
        <v>553</v>
      </c>
      <c r="E414" s="6" t="s">
        <v>599</v>
      </c>
      <c r="F414" s="6" t="s">
        <v>600</v>
      </c>
      <c r="G414" s="5">
        <v>3</v>
      </c>
      <c r="H414" s="27"/>
      <c r="I414" s="5"/>
    </row>
    <row r="415" spans="1:9" ht="15.75" customHeight="1" x14ac:dyDescent="0.2">
      <c r="A415" s="12"/>
      <c r="B415" s="5" t="s">
        <v>1052</v>
      </c>
      <c r="C415" s="6" t="s">
        <v>384</v>
      </c>
      <c r="D415" s="7" t="s">
        <v>553</v>
      </c>
      <c r="E415" s="6" t="s">
        <v>742</v>
      </c>
      <c r="F415" s="6" t="s">
        <v>755</v>
      </c>
      <c r="G415" s="5">
        <v>2</v>
      </c>
      <c r="H415" s="27"/>
      <c r="I415" s="5"/>
    </row>
    <row r="416" spans="1:9" ht="15.75" customHeight="1" x14ac:dyDescent="0.2">
      <c r="A416" s="12"/>
      <c r="B416" s="5">
        <v>20011032</v>
      </c>
      <c r="C416" s="6" t="s">
        <v>384</v>
      </c>
      <c r="D416" s="7">
        <v>37423</v>
      </c>
      <c r="E416" s="6" t="s">
        <v>1096</v>
      </c>
      <c r="F416" s="6" t="s">
        <v>1097</v>
      </c>
      <c r="G416" s="5">
        <v>3</v>
      </c>
      <c r="H416" s="27"/>
      <c r="I416" s="5"/>
    </row>
    <row r="417" spans="1:9" ht="15.75" customHeight="1" x14ac:dyDescent="0.2">
      <c r="A417" s="12"/>
      <c r="B417" s="5" t="s">
        <v>1052</v>
      </c>
      <c r="C417" s="6" t="s">
        <v>384</v>
      </c>
      <c r="D417" s="7" t="s">
        <v>553</v>
      </c>
      <c r="E417" s="6" t="s">
        <v>887</v>
      </c>
      <c r="F417" s="6" t="s">
        <v>888</v>
      </c>
      <c r="G417" s="5">
        <v>3</v>
      </c>
      <c r="H417" s="27"/>
      <c r="I417" s="5"/>
    </row>
    <row r="418" spans="1:9" ht="15.75" customHeight="1" x14ac:dyDescent="0.2">
      <c r="A418" s="12"/>
      <c r="B418" s="5">
        <v>20011032</v>
      </c>
      <c r="C418" s="6" t="s">
        <v>384</v>
      </c>
      <c r="D418" s="7">
        <v>37423</v>
      </c>
      <c r="E418" s="6" t="s">
        <v>1098</v>
      </c>
      <c r="F418" s="6" t="s">
        <v>1099</v>
      </c>
      <c r="G418" s="5">
        <v>3</v>
      </c>
      <c r="H418" s="27"/>
      <c r="I418" s="5"/>
    </row>
    <row r="419" spans="1:9" ht="15.75" customHeight="1" x14ac:dyDescent="0.2">
      <c r="A419" s="12"/>
      <c r="B419" s="5"/>
      <c r="C419" s="6"/>
      <c r="D419" s="7"/>
      <c r="E419" s="6"/>
      <c r="F419" s="6"/>
      <c r="G419" s="9">
        <f>SUM(G412:G418)</f>
        <v>19</v>
      </c>
      <c r="H419" s="15">
        <f>G419*308000</f>
        <v>5852000</v>
      </c>
      <c r="I419" s="5"/>
    </row>
    <row r="420" spans="1:9" ht="15.75" customHeight="1" x14ac:dyDescent="0.2">
      <c r="A420" s="12">
        <v>50</v>
      </c>
      <c r="B420" s="5">
        <v>20011035</v>
      </c>
      <c r="C420" s="6" t="s">
        <v>387</v>
      </c>
      <c r="D420" s="7">
        <v>37289</v>
      </c>
      <c r="E420" s="6" t="s">
        <v>310</v>
      </c>
      <c r="F420" s="6" t="s">
        <v>311</v>
      </c>
      <c r="G420" s="5">
        <v>3</v>
      </c>
      <c r="H420" s="27"/>
      <c r="I420" s="5"/>
    </row>
    <row r="421" spans="1:9" ht="15.75" customHeight="1" x14ac:dyDescent="0.2">
      <c r="A421" s="12"/>
      <c r="B421" s="5" t="s">
        <v>751</v>
      </c>
      <c r="C421" s="6" t="s">
        <v>387</v>
      </c>
      <c r="D421" s="7">
        <v>37289</v>
      </c>
      <c r="E421" s="6" t="s">
        <v>533</v>
      </c>
      <c r="F421" s="6" t="s">
        <v>534</v>
      </c>
      <c r="G421" s="5">
        <v>2</v>
      </c>
      <c r="H421" s="27"/>
      <c r="I421" s="5"/>
    </row>
    <row r="422" spans="1:9" ht="15.75" customHeight="1" x14ac:dyDescent="0.2">
      <c r="A422" s="12"/>
      <c r="B422" s="5" t="s">
        <v>751</v>
      </c>
      <c r="C422" s="6" t="s">
        <v>387</v>
      </c>
      <c r="D422" s="7">
        <v>37289</v>
      </c>
      <c r="E422" s="6" t="s">
        <v>599</v>
      </c>
      <c r="F422" s="6" t="s">
        <v>600</v>
      </c>
      <c r="G422" s="5">
        <v>3</v>
      </c>
      <c r="H422" s="27"/>
      <c r="I422" s="5"/>
    </row>
    <row r="423" spans="1:9" ht="15.75" customHeight="1" x14ac:dyDescent="0.2">
      <c r="A423" s="12"/>
      <c r="B423" s="5" t="s">
        <v>751</v>
      </c>
      <c r="C423" s="6" t="s">
        <v>387</v>
      </c>
      <c r="D423" s="7">
        <v>37289</v>
      </c>
      <c r="E423" s="6" t="s">
        <v>655</v>
      </c>
      <c r="F423" s="6" t="s">
        <v>675</v>
      </c>
      <c r="G423" s="5">
        <v>1</v>
      </c>
      <c r="H423" s="27"/>
      <c r="I423" s="5"/>
    </row>
    <row r="424" spans="1:9" ht="15.75" customHeight="1" x14ac:dyDescent="0.2">
      <c r="A424" s="12"/>
      <c r="B424" s="5" t="s">
        <v>751</v>
      </c>
      <c r="C424" s="6" t="s">
        <v>387</v>
      </c>
      <c r="D424" s="7">
        <v>37289</v>
      </c>
      <c r="E424" s="6" t="s">
        <v>742</v>
      </c>
      <c r="F424" s="6" t="s">
        <v>743</v>
      </c>
      <c r="G424" s="5">
        <v>2</v>
      </c>
      <c r="H424" s="27"/>
      <c r="I424" s="5"/>
    </row>
    <row r="425" spans="1:9" ht="15.75" customHeight="1" x14ac:dyDescent="0.2">
      <c r="A425" s="12"/>
      <c r="B425" s="5">
        <v>20011035</v>
      </c>
      <c r="C425" s="6" t="s">
        <v>387</v>
      </c>
      <c r="D425" s="7">
        <v>37289</v>
      </c>
      <c r="E425" s="6" t="s">
        <v>1096</v>
      </c>
      <c r="F425" s="6" t="s">
        <v>1097</v>
      </c>
      <c r="G425" s="5">
        <v>3</v>
      </c>
      <c r="H425" s="27"/>
      <c r="I425" s="5"/>
    </row>
    <row r="426" spans="1:9" ht="15.75" customHeight="1" x14ac:dyDescent="0.2">
      <c r="A426" s="12"/>
      <c r="B426" s="5" t="s">
        <v>751</v>
      </c>
      <c r="C426" s="6" t="s">
        <v>387</v>
      </c>
      <c r="D426" s="7">
        <v>37289</v>
      </c>
      <c r="E426" s="6" t="s">
        <v>887</v>
      </c>
      <c r="F426" s="6" t="s">
        <v>888</v>
      </c>
      <c r="G426" s="5">
        <v>3</v>
      </c>
      <c r="H426" s="27"/>
      <c r="I426" s="5"/>
    </row>
    <row r="427" spans="1:9" ht="15.75" customHeight="1" x14ac:dyDescent="0.2">
      <c r="A427" s="12"/>
      <c r="B427" s="5">
        <v>20011035</v>
      </c>
      <c r="C427" s="6" t="s">
        <v>387</v>
      </c>
      <c r="D427" s="7">
        <v>37289</v>
      </c>
      <c r="E427" s="6" t="s">
        <v>1098</v>
      </c>
      <c r="F427" s="6" t="s">
        <v>1099</v>
      </c>
      <c r="G427" s="5">
        <v>3</v>
      </c>
      <c r="H427" s="27"/>
      <c r="I427" s="5"/>
    </row>
    <row r="428" spans="1:9" ht="15.75" customHeight="1" x14ac:dyDescent="0.2">
      <c r="A428" s="12"/>
      <c r="B428" s="5"/>
      <c r="C428" s="6"/>
      <c r="D428" s="7"/>
      <c r="E428" s="6"/>
      <c r="F428" s="6"/>
      <c r="G428" s="9">
        <f>SUM(G420:G427)</f>
        <v>20</v>
      </c>
      <c r="H428" s="15">
        <f>G428*308000</f>
        <v>6160000</v>
      </c>
      <c r="I428" s="5"/>
    </row>
    <row r="429" spans="1:9" ht="15.75" customHeight="1" x14ac:dyDescent="0.2">
      <c r="A429" s="12">
        <v>51</v>
      </c>
      <c r="B429" s="5">
        <v>20011038</v>
      </c>
      <c r="C429" s="6" t="s">
        <v>389</v>
      </c>
      <c r="D429" s="7">
        <v>37403</v>
      </c>
      <c r="E429" s="6" t="s">
        <v>310</v>
      </c>
      <c r="F429" s="6" t="s">
        <v>311</v>
      </c>
      <c r="G429" s="5">
        <v>3</v>
      </c>
      <c r="H429" s="27"/>
      <c r="I429" s="5"/>
    </row>
    <row r="430" spans="1:9" ht="15.75" customHeight="1" x14ac:dyDescent="0.2">
      <c r="A430" s="12"/>
      <c r="B430" s="5" t="s">
        <v>811</v>
      </c>
      <c r="C430" s="6" t="s">
        <v>389</v>
      </c>
      <c r="D430" s="7" t="s">
        <v>555</v>
      </c>
      <c r="E430" s="6" t="s">
        <v>533</v>
      </c>
      <c r="F430" s="6" t="s">
        <v>534</v>
      </c>
      <c r="G430" s="5">
        <v>2</v>
      </c>
      <c r="H430" s="27"/>
      <c r="I430" s="5"/>
    </row>
    <row r="431" spans="1:9" ht="15.75" customHeight="1" x14ac:dyDescent="0.2">
      <c r="A431" s="12"/>
      <c r="B431" s="5" t="s">
        <v>811</v>
      </c>
      <c r="C431" s="6" t="s">
        <v>389</v>
      </c>
      <c r="D431" s="7" t="s">
        <v>555</v>
      </c>
      <c r="E431" s="6" t="s">
        <v>599</v>
      </c>
      <c r="F431" s="6" t="s">
        <v>600</v>
      </c>
      <c r="G431" s="5">
        <v>3</v>
      </c>
      <c r="H431" s="27"/>
      <c r="I431" s="5"/>
    </row>
    <row r="432" spans="1:9" ht="15.75" customHeight="1" x14ac:dyDescent="0.2">
      <c r="A432" s="12"/>
      <c r="B432" s="5" t="s">
        <v>811</v>
      </c>
      <c r="C432" s="6" t="s">
        <v>389</v>
      </c>
      <c r="D432" s="7" t="s">
        <v>555</v>
      </c>
      <c r="E432" s="6" t="s">
        <v>617</v>
      </c>
      <c r="F432" s="6" t="s">
        <v>648</v>
      </c>
      <c r="G432" s="5">
        <v>1</v>
      </c>
      <c r="H432" s="27"/>
      <c r="I432" s="5"/>
    </row>
    <row r="433" spans="1:9" ht="15.75" customHeight="1" x14ac:dyDescent="0.2">
      <c r="A433" s="12"/>
      <c r="B433" s="5" t="s">
        <v>811</v>
      </c>
      <c r="C433" s="6" t="s">
        <v>389</v>
      </c>
      <c r="D433" s="7" t="s">
        <v>555</v>
      </c>
      <c r="E433" s="6" t="s">
        <v>742</v>
      </c>
      <c r="F433" s="6" t="s">
        <v>776</v>
      </c>
      <c r="G433" s="5">
        <v>2</v>
      </c>
      <c r="H433" s="27"/>
      <c r="I433" s="5"/>
    </row>
    <row r="434" spans="1:9" ht="15.75" customHeight="1" x14ac:dyDescent="0.2">
      <c r="A434" s="12"/>
      <c r="B434" s="5">
        <v>20011038</v>
      </c>
      <c r="C434" s="6" t="s">
        <v>389</v>
      </c>
      <c r="D434" s="7">
        <v>37403</v>
      </c>
      <c r="E434" s="6" t="s">
        <v>1096</v>
      </c>
      <c r="F434" s="6" t="s">
        <v>1097</v>
      </c>
      <c r="G434" s="5">
        <v>3</v>
      </c>
      <c r="H434" s="27"/>
      <c r="I434" s="5"/>
    </row>
    <row r="435" spans="1:9" ht="15.75" customHeight="1" x14ac:dyDescent="0.2">
      <c r="A435" s="12"/>
      <c r="B435" s="5" t="s">
        <v>811</v>
      </c>
      <c r="C435" s="6" t="s">
        <v>389</v>
      </c>
      <c r="D435" s="7" t="s">
        <v>555</v>
      </c>
      <c r="E435" s="6" t="s">
        <v>887</v>
      </c>
      <c r="F435" s="6" t="s">
        <v>888</v>
      </c>
      <c r="G435" s="5">
        <v>3</v>
      </c>
      <c r="H435" s="27"/>
      <c r="I435" s="5"/>
    </row>
    <row r="436" spans="1:9" ht="15.75" customHeight="1" x14ac:dyDescent="0.2">
      <c r="A436" s="12"/>
      <c r="B436" s="5">
        <v>20011038</v>
      </c>
      <c r="C436" s="6" t="s">
        <v>389</v>
      </c>
      <c r="D436" s="7">
        <v>37403</v>
      </c>
      <c r="E436" s="6" t="s">
        <v>1098</v>
      </c>
      <c r="F436" s="6" t="s">
        <v>1099</v>
      </c>
      <c r="G436" s="5">
        <v>3</v>
      </c>
      <c r="H436" s="27"/>
      <c r="I436" s="5"/>
    </row>
    <row r="437" spans="1:9" ht="15.75" customHeight="1" x14ac:dyDescent="0.2">
      <c r="A437" s="12"/>
      <c r="B437" s="5"/>
      <c r="C437" s="6"/>
      <c r="D437" s="7"/>
      <c r="E437" s="6"/>
      <c r="F437" s="6"/>
      <c r="G437" s="9">
        <f>SUM(G429:G436)</f>
        <v>20</v>
      </c>
      <c r="H437" s="15">
        <f>G437*308000</f>
        <v>6160000</v>
      </c>
      <c r="I437" s="5"/>
    </row>
    <row r="438" spans="1:9" ht="15.75" customHeight="1" x14ac:dyDescent="0.2">
      <c r="A438" s="12">
        <v>52</v>
      </c>
      <c r="B438" s="5">
        <v>20011044</v>
      </c>
      <c r="C438" s="6" t="s">
        <v>391</v>
      </c>
      <c r="D438" s="7">
        <v>37503</v>
      </c>
      <c r="E438" s="6" t="s">
        <v>310</v>
      </c>
      <c r="F438" s="6" t="s">
        <v>311</v>
      </c>
      <c r="G438" s="5">
        <v>3</v>
      </c>
      <c r="H438" s="27"/>
      <c r="I438" s="5"/>
    </row>
    <row r="439" spans="1:9" ht="15.75" customHeight="1" x14ac:dyDescent="0.2">
      <c r="A439" s="12"/>
      <c r="B439" s="5" t="s">
        <v>739</v>
      </c>
      <c r="C439" s="6" t="s">
        <v>391</v>
      </c>
      <c r="D439" s="7">
        <v>37355</v>
      </c>
      <c r="E439" s="6" t="s">
        <v>533</v>
      </c>
      <c r="F439" s="6" t="s">
        <v>534</v>
      </c>
      <c r="G439" s="5">
        <v>2</v>
      </c>
      <c r="H439" s="27"/>
      <c r="I439" s="5"/>
    </row>
    <row r="440" spans="1:9" ht="15.75" customHeight="1" x14ac:dyDescent="0.2">
      <c r="A440" s="12"/>
      <c r="B440" s="5" t="s">
        <v>739</v>
      </c>
      <c r="C440" s="6" t="s">
        <v>391</v>
      </c>
      <c r="D440" s="7">
        <v>37355</v>
      </c>
      <c r="E440" s="6" t="s">
        <v>599</v>
      </c>
      <c r="F440" s="6" t="s">
        <v>600</v>
      </c>
      <c r="G440" s="5">
        <v>3</v>
      </c>
      <c r="H440" s="27"/>
      <c r="I440" s="5"/>
    </row>
    <row r="441" spans="1:9" ht="15.75" customHeight="1" x14ac:dyDescent="0.2">
      <c r="A441" s="12"/>
      <c r="B441" s="5" t="s">
        <v>739</v>
      </c>
      <c r="C441" s="6" t="s">
        <v>391</v>
      </c>
      <c r="D441" s="7">
        <v>37355</v>
      </c>
      <c r="E441" s="6" t="s">
        <v>693</v>
      </c>
      <c r="F441" s="6" t="s">
        <v>694</v>
      </c>
      <c r="G441" s="5">
        <v>1</v>
      </c>
      <c r="H441" s="27"/>
      <c r="I441" s="5"/>
    </row>
    <row r="442" spans="1:9" ht="15.75" customHeight="1" x14ac:dyDescent="0.2">
      <c r="A442" s="12"/>
      <c r="B442" s="5" t="s">
        <v>739</v>
      </c>
      <c r="C442" s="6" t="s">
        <v>391</v>
      </c>
      <c r="D442" s="7">
        <v>37355</v>
      </c>
      <c r="E442" s="6" t="s">
        <v>742</v>
      </c>
      <c r="F442" s="6" t="s">
        <v>743</v>
      </c>
      <c r="G442" s="5">
        <v>2</v>
      </c>
      <c r="H442" s="27"/>
      <c r="I442" s="5"/>
    </row>
    <row r="443" spans="1:9" ht="15.75" customHeight="1" x14ac:dyDescent="0.2">
      <c r="A443" s="12"/>
      <c r="B443" s="5">
        <v>20011044</v>
      </c>
      <c r="C443" s="6" t="s">
        <v>391</v>
      </c>
      <c r="D443" s="7">
        <v>37503</v>
      </c>
      <c r="E443" s="6" t="s">
        <v>1096</v>
      </c>
      <c r="F443" s="6" t="s">
        <v>1097</v>
      </c>
      <c r="G443" s="5">
        <v>3</v>
      </c>
      <c r="H443" s="27"/>
      <c r="I443" s="5"/>
    </row>
    <row r="444" spans="1:9" ht="15.75" customHeight="1" x14ac:dyDescent="0.2">
      <c r="A444" s="12"/>
      <c r="B444" s="5" t="s">
        <v>739</v>
      </c>
      <c r="C444" s="6" t="s">
        <v>391</v>
      </c>
      <c r="D444" s="7">
        <v>37355</v>
      </c>
      <c r="E444" s="6" t="s">
        <v>887</v>
      </c>
      <c r="F444" s="6" t="s">
        <v>888</v>
      </c>
      <c r="G444" s="5">
        <v>3</v>
      </c>
      <c r="H444" s="27"/>
      <c r="I444" s="5"/>
    </row>
    <row r="445" spans="1:9" ht="15.75" customHeight="1" x14ac:dyDescent="0.2">
      <c r="A445" s="12"/>
      <c r="B445" s="5">
        <v>20011044</v>
      </c>
      <c r="C445" s="6" t="s">
        <v>391</v>
      </c>
      <c r="D445" s="7">
        <v>37503</v>
      </c>
      <c r="E445" s="6" t="s">
        <v>1098</v>
      </c>
      <c r="F445" s="6" t="s">
        <v>1099</v>
      </c>
      <c r="G445" s="5">
        <v>3</v>
      </c>
      <c r="H445" s="27"/>
      <c r="I445" s="5"/>
    </row>
    <row r="446" spans="1:9" ht="15.75" customHeight="1" x14ac:dyDescent="0.2">
      <c r="A446" s="12"/>
      <c r="B446" s="5"/>
      <c r="C446" s="6"/>
      <c r="D446" s="7"/>
      <c r="E446" s="6"/>
      <c r="F446" s="6"/>
      <c r="G446" s="9">
        <f>SUM(G438:G445)</f>
        <v>20</v>
      </c>
      <c r="H446" s="15">
        <f>G446*308000</f>
        <v>6160000</v>
      </c>
      <c r="I446" s="5"/>
    </row>
    <row r="447" spans="1:9" ht="15.75" customHeight="1" x14ac:dyDescent="0.2">
      <c r="A447" s="12">
        <v>53</v>
      </c>
      <c r="B447" s="5">
        <v>20011045</v>
      </c>
      <c r="C447" s="6" t="s">
        <v>394</v>
      </c>
      <c r="D447" s="7">
        <v>37108</v>
      </c>
      <c r="E447" s="6" t="s">
        <v>310</v>
      </c>
      <c r="F447" s="6" t="s">
        <v>311</v>
      </c>
      <c r="G447" s="5">
        <v>3</v>
      </c>
      <c r="H447" s="27"/>
      <c r="I447" s="5"/>
    </row>
    <row r="448" spans="1:9" ht="15.75" customHeight="1" x14ac:dyDescent="0.2">
      <c r="A448" s="12"/>
      <c r="B448" s="5" t="s">
        <v>814</v>
      </c>
      <c r="C448" s="6" t="s">
        <v>394</v>
      </c>
      <c r="D448" s="7">
        <v>37019</v>
      </c>
      <c r="E448" s="6" t="s">
        <v>533</v>
      </c>
      <c r="F448" s="6" t="s">
        <v>534</v>
      </c>
      <c r="G448" s="5">
        <v>2</v>
      </c>
      <c r="H448" s="27"/>
      <c r="I448" s="5"/>
    </row>
    <row r="449" spans="1:9" ht="15.75" customHeight="1" x14ac:dyDescent="0.2">
      <c r="A449" s="12"/>
      <c r="B449" s="5" t="s">
        <v>814</v>
      </c>
      <c r="C449" s="6" t="s">
        <v>394</v>
      </c>
      <c r="D449" s="7">
        <v>37019</v>
      </c>
      <c r="E449" s="6" t="s">
        <v>599</v>
      </c>
      <c r="F449" s="6" t="s">
        <v>600</v>
      </c>
      <c r="G449" s="5">
        <v>3</v>
      </c>
      <c r="H449" s="27"/>
      <c r="I449" s="5"/>
    </row>
    <row r="450" spans="1:9" ht="15.75" customHeight="1" x14ac:dyDescent="0.2">
      <c r="A450" s="12"/>
      <c r="B450" s="5" t="s">
        <v>814</v>
      </c>
      <c r="C450" s="6" t="s">
        <v>394</v>
      </c>
      <c r="D450" s="7">
        <v>37019</v>
      </c>
      <c r="E450" s="6" t="s">
        <v>655</v>
      </c>
      <c r="F450" s="6" t="s">
        <v>675</v>
      </c>
      <c r="G450" s="5">
        <v>1</v>
      </c>
      <c r="H450" s="27"/>
      <c r="I450" s="5"/>
    </row>
    <row r="451" spans="1:9" ht="15.75" customHeight="1" x14ac:dyDescent="0.2">
      <c r="A451" s="12"/>
      <c r="B451" s="5" t="s">
        <v>814</v>
      </c>
      <c r="C451" s="6" t="s">
        <v>394</v>
      </c>
      <c r="D451" s="7">
        <v>37019</v>
      </c>
      <c r="E451" s="6" t="s">
        <v>742</v>
      </c>
      <c r="F451" s="6" t="s">
        <v>776</v>
      </c>
      <c r="G451" s="5">
        <v>2</v>
      </c>
      <c r="H451" s="27"/>
      <c r="I451" s="5"/>
    </row>
    <row r="452" spans="1:9" ht="15.75" customHeight="1" x14ac:dyDescent="0.2">
      <c r="A452" s="12"/>
      <c r="B452" s="5">
        <v>20011045</v>
      </c>
      <c r="C452" s="6" t="s">
        <v>394</v>
      </c>
      <c r="D452" s="7">
        <v>37108</v>
      </c>
      <c r="E452" s="6" t="s">
        <v>1096</v>
      </c>
      <c r="F452" s="6" t="s">
        <v>1097</v>
      </c>
      <c r="G452" s="5">
        <v>3</v>
      </c>
      <c r="H452" s="27"/>
      <c r="I452" s="5"/>
    </row>
    <row r="453" spans="1:9" ht="15.75" customHeight="1" x14ac:dyDescent="0.2">
      <c r="A453" s="12"/>
      <c r="B453" s="5" t="s">
        <v>814</v>
      </c>
      <c r="C453" s="6" t="s">
        <v>394</v>
      </c>
      <c r="D453" s="7">
        <v>37019</v>
      </c>
      <c r="E453" s="6" t="s">
        <v>887</v>
      </c>
      <c r="F453" s="6" t="s">
        <v>888</v>
      </c>
      <c r="G453" s="5">
        <v>3</v>
      </c>
      <c r="H453" s="27"/>
      <c r="I453" s="5"/>
    </row>
    <row r="454" spans="1:9" ht="15.75" customHeight="1" x14ac:dyDescent="0.2">
      <c r="A454" s="12"/>
      <c r="B454" s="5">
        <v>20011045</v>
      </c>
      <c r="C454" s="6" t="s">
        <v>394</v>
      </c>
      <c r="D454" s="7">
        <v>37108</v>
      </c>
      <c r="E454" s="6" t="s">
        <v>1098</v>
      </c>
      <c r="F454" s="6" t="s">
        <v>1099</v>
      </c>
      <c r="G454" s="5">
        <v>3</v>
      </c>
      <c r="H454" s="27"/>
      <c r="I454" s="5"/>
    </row>
    <row r="455" spans="1:9" ht="15.75" customHeight="1" x14ac:dyDescent="0.2">
      <c r="A455" s="12"/>
      <c r="B455" s="5" t="s">
        <v>814</v>
      </c>
      <c r="C455" s="6" t="s">
        <v>394</v>
      </c>
      <c r="D455" s="7">
        <v>37019</v>
      </c>
      <c r="E455" s="6" t="s">
        <v>896</v>
      </c>
      <c r="F455" s="6" t="s">
        <v>897</v>
      </c>
      <c r="G455" s="5">
        <v>3</v>
      </c>
      <c r="H455" s="27"/>
      <c r="I455" s="5"/>
    </row>
    <row r="456" spans="1:9" ht="13.5" customHeight="1" x14ac:dyDescent="0.2">
      <c r="A456" s="12"/>
      <c r="B456" s="5"/>
      <c r="C456" s="6"/>
      <c r="D456" s="7"/>
      <c r="E456" s="6"/>
      <c r="F456" s="6"/>
      <c r="G456" s="9">
        <f>SUM(G447:G455)</f>
        <v>23</v>
      </c>
      <c r="H456" s="15">
        <f>G456*308000</f>
        <v>7084000</v>
      </c>
      <c r="I456" s="5"/>
    </row>
    <row r="457" spans="1:9" ht="13.5" customHeight="1" x14ac:dyDescent="0.2">
      <c r="A457" s="12">
        <v>54</v>
      </c>
      <c r="B457" s="5">
        <v>20011046</v>
      </c>
      <c r="C457" s="6" t="s">
        <v>396</v>
      </c>
      <c r="D457" s="7">
        <v>37323</v>
      </c>
      <c r="E457" s="6" t="s">
        <v>310</v>
      </c>
      <c r="F457" s="6" t="s">
        <v>311</v>
      </c>
      <c r="G457" s="5">
        <v>3</v>
      </c>
      <c r="H457" s="27"/>
      <c r="I457" s="5"/>
    </row>
    <row r="458" spans="1:9" ht="13.5" customHeight="1" x14ac:dyDescent="0.2">
      <c r="A458" s="12"/>
      <c r="B458" s="5" t="s">
        <v>774</v>
      </c>
      <c r="C458" s="6" t="s">
        <v>396</v>
      </c>
      <c r="D458" s="7">
        <v>37471</v>
      </c>
      <c r="E458" s="6" t="s">
        <v>533</v>
      </c>
      <c r="F458" s="6" t="s">
        <v>534</v>
      </c>
      <c r="G458" s="5">
        <v>2</v>
      </c>
      <c r="H458" s="27"/>
      <c r="I458" s="5"/>
    </row>
    <row r="459" spans="1:9" ht="13.5" customHeight="1" x14ac:dyDescent="0.2">
      <c r="A459" s="12"/>
      <c r="B459" s="5" t="s">
        <v>774</v>
      </c>
      <c r="C459" s="6" t="s">
        <v>396</v>
      </c>
      <c r="D459" s="7">
        <v>37471</v>
      </c>
      <c r="E459" s="6" t="s">
        <v>599</v>
      </c>
      <c r="F459" s="6" t="s">
        <v>600</v>
      </c>
      <c r="G459" s="5">
        <v>3</v>
      </c>
      <c r="H459" s="27"/>
      <c r="I459" s="5"/>
    </row>
    <row r="460" spans="1:9" ht="13.5" customHeight="1" x14ac:dyDescent="0.2">
      <c r="A460" s="12"/>
      <c r="B460" s="5" t="s">
        <v>774</v>
      </c>
      <c r="C460" s="6" t="s">
        <v>396</v>
      </c>
      <c r="D460" s="7">
        <v>37471</v>
      </c>
      <c r="E460" s="6" t="s">
        <v>617</v>
      </c>
      <c r="F460" s="6" t="s">
        <v>651</v>
      </c>
      <c r="G460" s="5">
        <v>1</v>
      </c>
      <c r="H460" s="27"/>
      <c r="I460" s="5"/>
    </row>
    <row r="461" spans="1:9" ht="13.5" customHeight="1" x14ac:dyDescent="0.2">
      <c r="A461" s="12"/>
      <c r="B461" s="5" t="s">
        <v>774</v>
      </c>
      <c r="C461" s="6" t="s">
        <v>396</v>
      </c>
      <c r="D461" s="7">
        <v>37471</v>
      </c>
      <c r="E461" s="6" t="s">
        <v>655</v>
      </c>
      <c r="F461" s="6" t="s">
        <v>675</v>
      </c>
      <c r="G461" s="5">
        <v>1</v>
      </c>
      <c r="H461" s="27"/>
      <c r="I461" s="5"/>
    </row>
    <row r="462" spans="1:9" ht="13.5" customHeight="1" x14ac:dyDescent="0.2">
      <c r="A462" s="12"/>
      <c r="B462" s="5" t="s">
        <v>774</v>
      </c>
      <c r="C462" s="6" t="s">
        <v>396</v>
      </c>
      <c r="D462" s="7">
        <v>37471</v>
      </c>
      <c r="E462" s="6" t="s">
        <v>757</v>
      </c>
      <c r="F462" s="6" t="s">
        <v>758</v>
      </c>
      <c r="G462" s="5">
        <v>2</v>
      </c>
      <c r="H462" s="27"/>
      <c r="I462" s="5"/>
    </row>
    <row r="463" spans="1:9" ht="13.5" customHeight="1" x14ac:dyDescent="0.2">
      <c r="A463" s="12"/>
      <c r="B463" s="5">
        <v>20011046</v>
      </c>
      <c r="C463" s="6" t="s">
        <v>396</v>
      </c>
      <c r="D463" s="7">
        <v>37323</v>
      </c>
      <c r="E463" s="6" t="s">
        <v>1096</v>
      </c>
      <c r="F463" s="6" t="s">
        <v>1097</v>
      </c>
      <c r="G463" s="5">
        <v>3</v>
      </c>
      <c r="H463" s="27"/>
      <c r="I463" s="5"/>
    </row>
    <row r="464" spans="1:9" ht="13.5" customHeight="1" x14ac:dyDescent="0.2">
      <c r="A464" s="12"/>
      <c r="B464" s="5" t="s">
        <v>774</v>
      </c>
      <c r="C464" s="6" t="s">
        <v>396</v>
      </c>
      <c r="D464" s="7">
        <v>37471</v>
      </c>
      <c r="E464" s="6" t="s">
        <v>887</v>
      </c>
      <c r="F464" s="6" t="s">
        <v>888</v>
      </c>
      <c r="G464" s="5">
        <v>3</v>
      </c>
      <c r="H464" s="27"/>
      <c r="I464" s="5"/>
    </row>
    <row r="465" spans="1:9" ht="13.5" customHeight="1" x14ac:dyDescent="0.2">
      <c r="A465" s="12"/>
      <c r="B465" s="5">
        <v>20011046</v>
      </c>
      <c r="C465" s="6" t="s">
        <v>396</v>
      </c>
      <c r="D465" s="7">
        <v>37323</v>
      </c>
      <c r="E465" s="6" t="s">
        <v>1098</v>
      </c>
      <c r="F465" s="6" t="s">
        <v>1099</v>
      </c>
      <c r="G465" s="5">
        <v>3</v>
      </c>
      <c r="H465" s="27"/>
      <c r="I465" s="5"/>
    </row>
    <row r="466" spans="1:9" ht="14.25" customHeight="1" x14ac:dyDescent="0.2">
      <c r="A466" s="12"/>
      <c r="B466" s="12"/>
      <c r="C466" s="17"/>
      <c r="D466" s="41"/>
      <c r="E466" s="17"/>
      <c r="F466" s="17"/>
      <c r="G466" s="18">
        <f>SUM(G457:G465)</f>
        <v>21</v>
      </c>
      <c r="H466" s="15">
        <f>G466*308000</f>
        <v>6468000</v>
      </c>
      <c r="I466" s="5"/>
    </row>
  </sheetData>
  <autoFilter ref="A4:H466"/>
  <mergeCells count="6">
    <mergeCell ref="I337:I343"/>
    <mergeCell ref="I361:I369"/>
    <mergeCell ref="A3:I3"/>
    <mergeCell ref="A1:C1"/>
    <mergeCell ref="A2:C2"/>
    <mergeCell ref="I157:I164"/>
  </mergeCells>
  <pageMargins left="0" right="0" top="0.3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"/>
  <sheetViews>
    <sheetView workbookViewId="0">
      <selection activeCell="M7" sqref="M7"/>
    </sheetView>
  </sheetViews>
  <sheetFormatPr defaultRowHeight="18" customHeight="1" x14ac:dyDescent="0.2"/>
  <cols>
    <col min="1" max="1" width="3.85546875" style="99" customWidth="1"/>
    <col min="2" max="2" width="8.5703125" style="99" customWidth="1"/>
    <col min="3" max="3" width="21.140625" style="20" customWidth="1"/>
    <col min="4" max="4" width="8.5703125" style="40" customWidth="1"/>
    <col min="5" max="5" width="29.42578125" style="20" customWidth="1"/>
    <col min="6" max="6" width="10" style="20" customWidth="1"/>
    <col min="7" max="7" width="5.85546875" style="99" customWidth="1"/>
    <col min="8" max="8" width="7.5703125" style="13" customWidth="1"/>
    <col min="9" max="9" width="8" style="132" customWidth="1"/>
    <col min="10" max="16384" width="9.140625" style="99"/>
  </cols>
  <sheetData>
    <row r="1" spans="1:9" ht="18" customHeight="1" x14ac:dyDescent="0.2">
      <c r="A1" s="160" t="s">
        <v>1114</v>
      </c>
      <c r="B1" s="160"/>
      <c r="C1" s="160"/>
    </row>
    <row r="2" spans="1:9" ht="18" customHeight="1" x14ac:dyDescent="0.2">
      <c r="A2" s="136" t="s">
        <v>1112</v>
      </c>
      <c r="B2" s="136"/>
      <c r="C2" s="136"/>
    </row>
    <row r="3" spans="1:9" ht="31.5" customHeight="1" x14ac:dyDescent="0.2">
      <c r="A3" s="153" t="s">
        <v>1126</v>
      </c>
      <c r="B3" s="153"/>
      <c r="C3" s="153"/>
      <c r="D3" s="153"/>
      <c r="E3" s="153"/>
      <c r="F3" s="153"/>
      <c r="G3" s="153"/>
      <c r="H3" s="153"/>
      <c r="I3" s="153"/>
    </row>
    <row r="4" spans="1:9" ht="29.25" customHeight="1" x14ac:dyDescent="0.2">
      <c r="A4" s="18" t="s">
        <v>962</v>
      </c>
      <c r="B4" s="9" t="s">
        <v>910</v>
      </c>
      <c r="C4" s="10" t="s">
        <v>914</v>
      </c>
      <c r="D4" s="37" t="s">
        <v>915</v>
      </c>
      <c r="E4" s="9" t="s">
        <v>911</v>
      </c>
      <c r="F4" s="9" t="s">
        <v>912</v>
      </c>
      <c r="G4" s="9" t="s">
        <v>913</v>
      </c>
      <c r="H4" s="15" t="s">
        <v>963</v>
      </c>
      <c r="I4" s="9" t="s">
        <v>1924</v>
      </c>
    </row>
    <row r="5" spans="1:9" ht="15.75" customHeight="1" x14ac:dyDescent="0.2">
      <c r="A5" s="12">
        <v>1</v>
      </c>
      <c r="B5" s="5" t="s">
        <v>620</v>
      </c>
      <c r="C5" s="6" t="s">
        <v>18</v>
      </c>
      <c r="D5" s="7">
        <v>36933</v>
      </c>
      <c r="E5" s="6" t="s">
        <v>617</v>
      </c>
      <c r="F5" s="6" t="s">
        <v>618</v>
      </c>
      <c r="G5" s="5">
        <v>1</v>
      </c>
      <c r="H5" s="27"/>
      <c r="I5" s="5"/>
    </row>
    <row r="6" spans="1:9" ht="15.75" customHeight="1" x14ac:dyDescent="0.2">
      <c r="A6" s="12"/>
      <c r="B6" s="5" t="s">
        <v>620</v>
      </c>
      <c r="C6" s="6" t="s">
        <v>18</v>
      </c>
      <c r="D6" s="7">
        <v>36933</v>
      </c>
      <c r="E6" s="6" t="s">
        <v>742</v>
      </c>
      <c r="F6" s="6" t="s">
        <v>755</v>
      </c>
      <c r="G6" s="5">
        <v>2</v>
      </c>
      <c r="H6" s="27"/>
      <c r="I6" s="5"/>
    </row>
    <row r="7" spans="1:9" ht="15.75" customHeight="1" x14ac:dyDescent="0.2">
      <c r="A7" s="12"/>
      <c r="B7" s="5" t="s">
        <v>620</v>
      </c>
      <c r="C7" s="6" t="s">
        <v>18</v>
      </c>
      <c r="D7" s="7">
        <v>36933</v>
      </c>
      <c r="E7" s="6" t="s">
        <v>859</v>
      </c>
      <c r="F7" s="6" t="s">
        <v>860</v>
      </c>
      <c r="G7" s="5">
        <v>3</v>
      </c>
      <c r="H7" s="27"/>
      <c r="I7" s="5"/>
    </row>
    <row r="8" spans="1:9" ht="15.75" customHeight="1" x14ac:dyDescent="0.2">
      <c r="A8" s="12"/>
      <c r="B8" s="5">
        <v>19010313</v>
      </c>
      <c r="C8" s="6" t="s">
        <v>18</v>
      </c>
      <c r="D8" s="7">
        <v>37197</v>
      </c>
      <c r="E8" s="6" t="s">
        <v>1092</v>
      </c>
      <c r="F8" s="6" t="s">
        <v>1093</v>
      </c>
      <c r="G8" s="5">
        <v>3</v>
      </c>
      <c r="H8" s="27"/>
      <c r="I8" s="5"/>
    </row>
    <row r="9" spans="1:9" ht="15.75" customHeight="1" x14ac:dyDescent="0.2">
      <c r="A9" s="12"/>
      <c r="B9" s="5" t="s">
        <v>620</v>
      </c>
      <c r="C9" s="6" t="s">
        <v>18</v>
      </c>
      <c r="D9" s="7">
        <v>36933</v>
      </c>
      <c r="E9" s="6" t="s">
        <v>875</v>
      </c>
      <c r="F9" s="6" t="s">
        <v>1091</v>
      </c>
      <c r="G9" s="5">
        <v>3</v>
      </c>
      <c r="H9" s="27"/>
      <c r="I9" s="5"/>
    </row>
    <row r="10" spans="1:9" ht="15.75" customHeight="1" x14ac:dyDescent="0.2">
      <c r="A10" s="12"/>
      <c r="B10" s="5">
        <v>19010313</v>
      </c>
      <c r="C10" s="6" t="s">
        <v>18</v>
      </c>
      <c r="D10" s="7">
        <v>37197</v>
      </c>
      <c r="E10" s="6" t="s">
        <v>1094</v>
      </c>
      <c r="F10" s="6" t="s">
        <v>1095</v>
      </c>
      <c r="G10" s="5">
        <v>3</v>
      </c>
      <c r="H10" s="27"/>
      <c r="I10" s="5"/>
    </row>
    <row r="11" spans="1:9" ht="15.75" customHeight="1" x14ac:dyDescent="0.2">
      <c r="A11" s="12"/>
      <c r="B11" s="5" t="s">
        <v>620</v>
      </c>
      <c r="C11" s="6" t="s">
        <v>18</v>
      </c>
      <c r="D11" s="7">
        <v>36933</v>
      </c>
      <c r="E11" s="6" t="s">
        <v>906</v>
      </c>
      <c r="F11" s="6" t="s">
        <v>907</v>
      </c>
      <c r="G11" s="5">
        <v>3</v>
      </c>
      <c r="H11" s="27"/>
      <c r="I11" s="5"/>
    </row>
    <row r="12" spans="1:9" ht="15.75" customHeight="1" x14ac:dyDescent="0.2">
      <c r="A12" s="12"/>
      <c r="B12" s="5"/>
      <c r="C12" s="6"/>
      <c r="D12" s="7"/>
      <c r="E12" s="6"/>
      <c r="F12" s="6"/>
      <c r="G12" s="9">
        <f>SUM(G5:G11)</f>
        <v>18</v>
      </c>
      <c r="H12" s="15">
        <f>G12*305900</f>
        <v>5506200</v>
      </c>
      <c r="I12" s="5"/>
    </row>
    <row r="13" spans="1:9" ht="15.75" customHeight="1" x14ac:dyDescent="0.2">
      <c r="A13" s="12">
        <v>2</v>
      </c>
      <c r="B13" s="5">
        <v>20010520</v>
      </c>
      <c r="C13" s="6" t="s">
        <v>169</v>
      </c>
      <c r="D13" s="7">
        <v>37326</v>
      </c>
      <c r="E13" s="6" t="s">
        <v>310</v>
      </c>
      <c r="F13" s="6" t="s">
        <v>311</v>
      </c>
      <c r="G13" s="5">
        <v>3</v>
      </c>
      <c r="H13" s="27"/>
      <c r="I13" s="5"/>
    </row>
    <row r="14" spans="1:9" ht="23.25" customHeight="1" x14ac:dyDescent="0.2">
      <c r="A14" s="12"/>
      <c r="B14" s="5">
        <v>20010520</v>
      </c>
      <c r="C14" s="6" t="s">
        <v>169</v>
      </c>
      <c r="D14" s="7">
        <v>37326</v>
      </c>
      <c r="E14" s="6" t="s">
        <v>408</v>
      </c>
      <c r="F14" s="6" t="s">
        <v>434</v>
      </c>
      <c r="G14" s="5">
        <v>3</v>
      </c>
      <c r="H14" s="27"/>
      <c r="I14" s="5"/>
    </row>
    <row r="15" spans="1:9" ht="15.75" customHeight="1" x14ac:dyDescent="0.2">
      <c r="A15" s="12"/>
      <c r="B15" s="5" t="s">
        <v>1057</v>
      </c>
      <c r="C15" s="6" t="s">
        <v>169</v>
      </c>
      <c r="D15" s="7">
        <v>37563</v>
      </c>
      <c r="E15" s="6" t="s">
        <v>603</v>
      </c>
      <c r="F15" s="6" t="s">
        <v>604</v>
      </c>
      <c r="G15" s="5">
        <v>1</v>
      </c>
      <c r="H15" s="27"/>
      <c r="I15" s="5"/>
    </row>
    <row r="16" spans="1:9" ht="15.75" customHeight="1" x14ac:dyDescent="0.2">
      <c r="A16" s="12"/>
      <c r="B16" s="5" t="s">
        <v>1057</v>
      </c>
      <c r="C16" s="6" t="s">
        <v>169</v>
      </c>
      <c r="D16" s="7">
        <v>37563</v>
      </c>
      <c r="E16" s="6" t="s">
        <v>742</v>
      </c>
      <c r="F16" s="6" t="s">
        <v>816</v>
      </c>
      <c r="G16" s="5">
        <v>2</v>
      </c>
      <c r="H16" s="27"/>
      <c r="I16" s="5"/>
    </row>
    <row r="17" spans="1:9" ht="15.75" customHeight="1" x14ac:dyDescent="0.2">
      <c r="A17" s="12"/>
      <c r="B17" s="5" t="s">
        <v>1057</v>
      </c>
      <c r="C17" s="6" t="s">
        <v>169</v>
      </c>
      <c r="D17" s="7">
        <v>37563</v>
      </c>
      <c r="E17" s="6" t="s">
        <v>859</v>
      </c>
      <c r="F17" s="6" t="s">
        <v>860</v>
      </c>
      <c r="G17" s="5">
        <v>3</v>
      </c>
      <c r="H17" s="27"/>
      <c r="I17" s="5"/>
    </row>
    <row r="18" spans="1:9" ht="15.75" customHeight="1" x14ac:dyDescent="0.2">
      <c r="A18" s="12"/>
      <c r="B18" s="5" t="s">
        <v>1057</v>
      </c>
      <c r="C18" s="6" t="s">
        <v>169</v>
      </c>
      <c r="D18" s="7">
        <v>37563</v>
      </c>
      <c r="E18" s="6" t="s">
        <v>875</v>
      </c>
      <c r="F18" s="6" t="s">
        <v>1091</v>
      </c>
      <c r="G18" s="5">
        <v>3</v>
      </c>
      <c r="H18" s="27"/>
      <c r="I18" s="5"/>
    </row>
    <row r="19" spans="1:9" ht="15.75" customHeight="1" x14ac:dyDescent="0.2">
      <c r="A19" s="12"/>
      <c r="B19" s="5">
        <v>20010520</v>
      </c>
      <c r="C19" s="6" t="s">
        <v>169</v>
      </c>
      <c r="D19" s="7">
        <v>37326</v>
      </c>
      <c r="E19" s="6" t="s">
        <v>1100</v>
      </c>
      <c r="F19" s="6" t="s">
        <v>1101</v>
      </c>
      <c r="G19" s="5">
        <v>3</v>
      </c>
      <c r="H19" s="27"/>
      <c r="I19" s="5"/>
    </row>
    <row r="20" spans="1:9" ht="15.75" customHeight="1" x14ac:dyDescent="0.2">
      <c r="A20" s="12"/>
      <c r="B20" s="5">
        <v>20010520</v>
      </c>
      <c r="C20" s="6" t="s">
        <v>169</v>
      </c>
      <c r="D20" s="7">
        <v>37326</v>
      </c>
      <c r="E20" s="6" t="s">
        <v>1094</v>
      </c>
      <c r="F20" s="6" t="s">
        <v>1095</v>
      </c>
      <c r="G20" s="5">
        <v>3</v>
      </c>
      <c r="H20" s="27"/>
      <c r="I20" s="5"/>
    </row>
    <row r="21" spans="1:9" ht="15.75" customHeight="1" x14ac:dyDescent="0.2">
      <c r="A21" s="12"/>
      <c r="B21" s="5" t="s">
        <v>1057</v>
      </c>
      <c r="C21" s="6" t="s">
        <v>169</v>
      </c>
      <c r="D21" s="7">
        <v>37563</v>
      </c>
      <c r="E21" s="6" t="s">
        <v>906</v>
      </c>
      <c r="F21" s="6" t="s">
        <v>907</v>
      </c>
      <c r="G21" s="5">
        <v>3</v>
      </c>
      <c r="H21" s="27"/>
      <c r="I21" s="5"/>
    </row>
    <row r="22" spans="1:9" ht="15.75" customHeight="1" x14ac:dyDescent="0.2">
      <c r="A22" s="12"/>
      <c r="B22" s="5"/>
      <c r="C22" s="6"/>
      <c r="D22" s="7"/>
      <c r="E22" s="6"/>
      <c r="F22" s="6"/>
      <c r="G22" s="9">
        <f>SUM(G13:G21)</f>
        <v>24</v>
      </c>
      <c r="H22" s="15">
        <f>G22*305900</f>
        <v>7341600</v>
      </c>
      <c r="I22" s="5"/>
    </row>
    <row r="23" spans="1:9" ht="15.75" customHeight="1" x14ac:dyDescent="0.2">
      <c r="A23" s="12">
        <v>3</v>
      </c>
      <c r="B23" s="5">
        <v>20010524</v>
      </c>
      <c r="C23" s="6" t="s">
        <v>247</v>
      </c>
      <c r="D23" s="7">
        <v>37446</v>
      </c>
      <c r="E23" s="6" t="s">
        <v>310</v>
      </c>
      <c r="F23" s="6" t="s">
        <v>311</v>
      </c>
      <c r="G23" s="5">
        <v>3</v>
      </c>
      <c r="H23" s="27"/>
      <c r="I23" s="5"/>
    </row>
    <row r="24" spans="1:9" ht="15.75" customHeight="1" x14ac:dyDescent="0.2">
      <c r="A24" s="12"/>
      <c r="B24" s="5" t="s">
        <v>1060</v>
      </c>
      <c r="C24" s="6" t="s">
        <v>247</v>
      </c>
      <c r="D24" s="7">
        <v>37506</v>
      </c>
      <c r="E24" s="6" t="s">
        <v>617</v>
      </c>
      <c r="F24" s="6" t="s">
        <v>651</v>
      </c>
      <c r="G24" s="5">
        <v>1</v>
      </c>
      <c r="H24" s="27"/>
      <c r="I24" s="5"/>
    </row>
    <row r="25" spans="1:9" ht="15.75" customHeight="1" x14ac:dyDescent="0.2">
      <c r="A25" s="12"/>
      <c r="B25" s="5" t="s">
        <v>1060</v>
      </c>
      <c r="C25" s="6" t="s">
        <v>247</v>
      </c>
      <c r="D25" s="7">
        <v>37506</v>
      </c>
      <c r="E25" s="6" t="s">
        <v>655</v>
      </c>
      <c r="F25" s="6" t="s">
        <v>675</v>
      </c>
      <c r="G25" s="5">
        <v>1</v>
      </c>
      <c r="H25" s="27"/>
      <c r="I25" s="5"/>
    </row>
    <row r="26" spans="1:9" ht="15.75" customHeight="1" x14ac:dyDescent="0.2">
      <c r="A26" s="12"/>
      <c r="B26" s="5" t="s">
        <v>1060</v>
      </c>
      <c r="C26" s="6" t="s">
        <v>247</v>
      </c>
      <c r="D26" s="7">
        <v>37506</v>
      </c>
      <c r="E26" s="6" t="s">
        <v>859</v>
      </c>
      <c r="F26" s="6" t="s">
        <v>860</v>
      </c>
      <c r="G26" s="5">
        <v>3</v>
      </c>
      <c r="H26" s="27"/>
      <c r="I26" s="5"/>
    </row>
    <row r="27" spans="1:9" ht="15.75" customHeight="1" x14ac:dyDescent="0.2">
      <c r="A27" s="12"/>
      <c r="B27" s="5" t="s">
        <v>1060</v>
      </c>
      <c r="C27" s="6" t="s">
        <v>247</v>
      </c>
      <c r="D27" s="7">
        <v>37506</v>
      </c>
      <c r="E27" s="6" t="s">
        <v>875</v>
      </c>
      <c r="F27" s="6" t="s">
        <v>1091</v>
      </c>
      <c r="G27" s="5">
        <v>3</v>
      </c>
      <c r="H27" s="27"/>
      <c r="I27" s="5"/>
    </row>
    <row r="28" spans="1:9" ht="15.75" customHeight="1" x14ac:dyDescent="0.2">
      <c r="A28" s="12"/>
      <c r="B28" s="5">
        <v>20010524</v>
      </c>
      <c r="C28" s="6" t="s">
        <v>247</v>
      </c>
      <c r="D28" s="7">
        <v>37446</v>
      </c>
      <c r="E28" s="6" t="s">
        <v>1100</v>
      </c>
      <c r="F28" s="6" t="s">
        <v>1101</v>
      </c>
      <c r="G28" s="5">
        <v>3</v>
      </c>
      <c r="H28" s="27"/>
      <c r="I28" s="5"/>
    </row>
    <row r="29" spans="1:9" ht="15.75" customHeight="1" x14ac:dyDescent="0.2">
      <c r="A29" s="12"/>
      <c r="B29" s="5">
        <v>20010524</v>
      </c>
      <c r="C29" s="6" t="s">
        <v>247</v>
      </c>
      <c r="D29" s="7">
        <v>37446</v>
      </c>
      <c r="E29" s="6" t="s">
        <v>1094</v>
      </c>
      <c r="F29" s="6" t="s">
        <v>1095</v>
      </c>
      <c r="G29" s="5">
        <v>3</v>
      </c>
      <c r="H29" s="27"/>
      <c r="I29" s="5"/>
    </row>
    <row r="30" spans="1:9" ht="15.75" customHeight="1" x14ac:dyDescent="0.2">
      <c r="A30" s="12"/>
      <c r="B30" s="5">
        <v>20010524</v>
      </c>
      <c r="C30" s="6" t="s">
        <v>247</v>
      </c>
      <c r="D30" s="7">
        <v>37446</v>
      </c>
      <c r="E30" s="6" t="s">
        <v>1098</v>
      </c>
      <c r="F30" s="6" t="s">
        <v>1099</v>
      </c>
      <c r="G30" s="5">
        <v>3</v>
      </c>
      <c r="H30" s="27"/>
      <c r="I30" s="5"/>
    </row>
    <row r="31" spans="1:9" ht="15.75" customHeight="1" x14ac:dyDescent="0.2">
      <c r="A31" s="12"/>
      <c r="B31" s="5" t="s">
        <v>1060</v>
      </c>
      <c r="C31" s="6" t="s">
        <v>247</v>
      </c>
      <c r="D31" s="7">
        <v>37506</v>
      </c>
      <c r="E31" s="6" t="s">
        <v>906</v>
      </c>
      <c r="F31" s="6" t="s">
        <v>907</v>
      </c>
      <c r="G31" s="5">
        <v>3</v>
      </c>
      <c r="H31" s="27"/>
      <c r="I31" s="5"/>
    </row>
    <row r="32" spans="1:9" ht="15.75" customHeight="1" x14ac:dyDescent="0.2">
      <c r="A32" s="12"/>
      <c r="B32" s="5"/>
      <c r="C32" s="6"/>
      <c r="D32" s="7"/>
      <c r="E32" s="6"/>
      <c r="F32" s="6"/>
      <c r="G32" s="9">
        <f>SUM(G23:G31)</f>
        <v>23</v>
      </c>
      <c r="H32" s="15">
        <f>G32*305900</f>
        <v>7035700</v>
      </c>
      <c r="I32" s="5"/>
    </row>
    <row r="33" spans="1:9" ht="15.75" customHeight="1" x14ac:dyDescent="0.2">
      <c r="A33" s="12">
        <v>4</v>
      </c>
      <c r="B33" s="5">
        <v>20010530</v>
      </c>
      <c r="C33" s="6" t="s">
        <v>319</v>
      </c>
      <c r="D33" s="7">
        <v>37515</v>
      </c>
      <c r="E33" s="6" t="s">
        <v>310</v>
      </c>
      <c r="F33" s="6" t="s">
        <v>311</v>
      </c>
      <c r="G33" s="5">
        <v>3</v>
      </c>
      <c r="H33" s="27"/>
      <c r="I33" s="5"/>
    </row>
    <row r="34" spans="1:9" ht="15.75" customHeight="1" x14ac:dyDescent="0.2">
      <c r="A34" s="12"/>
      <c r="B34" s="5" t="s">
        <v>1061</v>
      </c>
      <c r="C34" s="6" t="s">
        <v>319</v>
      </c>
      <c r="D34" s="7" t="s">
        <v>652</v>
      </c>
      <c r="E34" s="6" t="s">
        <v>617</v>
      </c>
      <c r="F34" s="6" t="s">
        <v>651</v>
      </c>
      <c r="G34" s="5">
        <v>1</v>
      </c>
      <c r="H34" s="27"/>
      <c r="I34" s="5"/>
    </row>
    <row r="35" spans="1:9" ht="15.75" customHeight="1" x14ac:dyDescent="0.2">
      <c r="A35" s="12"/>
      <c r="B35" s="5" t="s">
        <v>1061</v>
      </c>
      <c r="C35" s="6" t="s">
        <v>319</v>
      </c>
      <c r="D35" s="7" t="s">
        <v>652</v>
      </c>
      <c r="E35" s="6" t="s">
        <v>859</v>
      </c>
      <c r="F35" s="6" t="s">
        <v>860</v>
      </c>
      <c r="G35" s="5">
        <v>3</v>
      </c>
      <c r="H35" s="27"/>
      <c r="I35" s="5"/>
    </row>
    <row r="36" spans="1:9" ht="15.75" customHeight="1" x14ac:dyDescent="0.2">
      <c r="A36" s="12"/>
      <c r="B36" s="5" t="s">
        <v>1061</v>
      </c>
      <c r="C36" s="6" t="s">
        <v>319</v>
      </c>
      <c r="D36" s="7" t="s">
        <v>652</v>
      </c>
      <c r="E36" s="6" t="s">
        <v>875</v>
      </c>
      <c r="F36" s="6" t="s">
        <v>1091</v>
      </c>
      <c r="G36" s="5">
        <v>3</v>
      </c>
      <c r="H36" s="27"/>
      <c r="I36" s="5"/>
    </row>
    <row r="37" spans="1:9" ht="15.75" customHeight="1" x14ac:dyDescent="0.2">
      <c r="A37" s="12"/>
      <c r="B37" s="5">
        <v>20010530</v>
      </c>
      <c r="C37" s="6" t="s">
        <v>319</v>
      </c>
      <c r="D37" s="7">
        <v>37515</v>
      </c>
      <c r="E37" s="6" t="s">
        <v>1100</v>
      </c>
      <c r="F37" s="6" t="s">
        <v>1101</v>
      </c>
      <c r="G37" s="5">
        <v>3</v>
      </c>
      <c r="H37" s="27"/>
      <c r="I37" s="5"/>
    </row>
    <row r="38" spans="1:9" ht="15.75" customHeight="1" x14ac:dyDescent="0.2">
      <c r="A38" s="12"/>
      <c r="B38" s="5">
        <v>20010530</v>
      </c>
      <c r="C38" s="6" t="s">
        <v>319</v>
      </c>
      <c r="D38" s="7">
        <v>37515</v>
      </c>
      <c r="E38" s="6" t="s">
        <v>1094</v>
      </c>
      <c r="F38" s="6" t="s">
        <v>1095</v>
      </c>
      <c r="G38" s="5">
        <v>3</v>
      </c>
      <c r="H38" s="27"/>
      <c r="I38" s="5"/>
    </row>
    <row r="39" spans="1:9" ht="15.75" customHeight="1" x14ac:dyDescent="0.2">
      <c r="A39" s="12"/>
      <c r="B39" s="5">
        <v>20010530</v>
      </c>
      <c r="C39" s="6" t="s">
        <v>319</v>
      </c>
      <c r="D39" s="7">
        <v>37515</v>
      </c>
      <c r="E39" s="6" t="s">
        <v>1098</v>
      </c>
      <c r="F39" s="6" t="s">
        <v>1099</v>
      </c>
      <c r="G39" s="5">
        <v>3</v>
      </c>
      <c r="H39" s="27"/>
      <c r="I39" s="5"/>
    </row>
    <row r="40" spans="1:9" ht="15.75" customHeight="1" x14ac:dyDescent="0.2">
      <c r="A40" s="12"/>
      <c r="B40" s="5" t="s">
        <v>1061</v>
      </c>
      <c r="C40" s="6" t="s">
        <v>319</v>
      </c>
      <c r="D40" s="7" t="s">
        <v>652</v>
      </c>
      <c r="E40" s="6" t="s">
        <v>906</v>
      </c>
      <c r="F40" s="6" t="s">
        <v>907</v>
      </c>
      <c r="G40" s="5">
        <v>3</v>
      </c>
      <c r="H40" s="27"/>
      <c r="I40" s="5"/>
    </row>
    <row r="41" spans="1:9" ht="15.75" customHeight="1" x14ac:dyDescent="0.2">
      <c r="A41" s="12"/>
      <c r="B41" s="5"/>
      <c r="C41" s="6"/>
      <c r="D41" s="7"/>
      <c r="E41" s="6"/>
      <c r="F41" s="6"/>
      <c r="G41" s="9">
        <f>SUM(G33:G40)</f>
        <v>22</v>
      </c>
      <c r="H41" s="15">
        <f>G41*305900</f>
        <v>6729800</v>
      </c>
      <c r="I41" s="5"/>
    </row>
    <row r="42" spans="1:9" ht="15.75" customHeight="1" x14ac:dyDescent="0.2">
      <c r="A42" s="12">
        <v>5</v>
      </c>
      <c r="B42" s="5">
        <v>20010535</v>
      </c>
      <c r="C42" s="6" t="s">
        <v>228</v>
      </c>
      <c r="D42" s="7">
        <v>37543</v>
      </c>
      <c r="E42" s="6" t="s">
        <v>310</v>
      </c>
      <c r="F42" s="6" t="s">
        <v>311</v>
      </c>
      <c r="G42" s="5">
        <v>3</v>
      </c>
      <c r="H42" s="27"/>
      <c r="I42" s="5"/>
    </row>
    <row r="43" spans="1:9" ht="15.75" customHeight="1" x14ac:dyDescent="0.2">
      <c r="A43" s="12"/>
      <c r="B43" s="5" t="s">
        <v>621</v>
      </c>
      <c r="C43" s="6" t="s">
        <v>228</v>
      </c>
      <c r="D43" s="7" t="s">
        <v>168</v>
      </c>
      <c r="E43" s="6" t="s">
        <v>617</v>
      </c>
      <c r="F43" s="6" t="s">
        <v>618</v>
      </c>
      <c r="G43" s="5">
        <v>1</v>
      </c>
      <c r="H43" s="27"/>
      <c r="I43" s="5"/>
    </row>
    <row r="44" spans="1:9" ht="15.75" customHeight="1" x14ac:dyDescent="0.2">
      <c r="A44" s="12"/>
      <c r="B44" s="5" t="s">
        <v>621</v>
      </c>
      <c r="C44" s="6" t="s">
        <v>228</v>
      </c>
      <c r="D44" s="7" t="s">
        <v>168</v>
      </c>
      <c r="E44" s="6" t="s">
        <v>859</v>
      </c>
      <c r="F44" s="6" t="s">
        <v>860</v>
      </c>
      <c r="G44" s="5">
        <v>3</v>
      </c>
      <c r="H44" s="27"/>
      <c r="I44" s="5"/>
    </row>
    <row r="45" spans="1:9" ht="15.75" customHeight="1" x14ac:dyDescent="0.2">
      <c r="A45" s="12"/>
      <c r="B45" s="5" t="s">
        <v>621</v>
      </c>
      <c r="C45" s="6" t="s">
        <v>228</v>
      </c>
      <c r="D45" s="7" t="s">
        <v>168</v>
      </c>
      <c r="E45" s="6" t="s">
        <v>875</v>
      </c>
      <c r="F45" s="6" t="s">
        <v>1091</v>
      </c>
      <c r="G45" s="5">
        <v>3</v>
      </c>
      <c r="H45" s="27"/>
      <c r="I45" s="5"/>
    </row>
    <row r="46" spans="1:9" ht="15.75" customHeight="1" x14ac:dyDescent="0.2">
      <c r="A46" s="12"/>
      <c r="B46" s="5">
        <v>20010535</v>
      </c>
      <c r="C46" s="6" t="s">
        <v>228</v>
      </c>
      <c r="D46" s="7">
        <v>37543</v>
      </c>
      <c r="E46" s="6" t="s">
        <v>1100</v>
      </c>
      <c r="F46" s="6" t="s">
        <v>1101</v>
      </c>
      <c r="G46" s="5">
        <v>3</v>
      </c>
      <c r="H46" s="27"/>
      <c r="I46" s="5"/>
    </row>
    <row r="47" spans="1:9" ht="15.75" customHeight="1" x14ac:dyDescent="0.2">
      <c r="A47" s="12"/>
      <c r="B47" s="5">
        <v>20010535</v>
      </c>
      <c r="C47" s="6" t="s">
        <v>228</v>
      </c>
      <c r="D47" s="7">
        <v>37543</v>
      </c>
      <c r="E47" s="6" t="s">
        <v>1094</v>
      </c>
      <c r="F47" s="6" t="s">
        <v>1095</v>
      </c>
      <c r="G47" s="5">
        <v>3</v>
      </c>
      <c r="H47" s="27"/>
      <c r="I47" s="5"/>
    </row>
    <row r="48" spans="1:9" ht="15.75" customHeight="1" x14ac:dyDescent="0.2">
      <c r="A48" s="12"/>
      <c r="B48" s="5" t="s">
        <v>621</v>
      </c>
      <c r="C48" s="6" t="s">
        <v>228</v>
      </c>
      <c r="D48" s="7" t="s">
        <v>168</v>
      </c>
      <c r="E48" s="6" t="s">
        <v>906</v>
      </c>
      <c r="F48" s="6" t="s">
        <v>907</v>
      </c>
      <c r="G48" s="5">
        <v>3</v>
      </c>
      <c r="H48" s="27"/>
      <c r="I48" s="5"/>
    </row>
    <row r="49" spans="1:9" ht="15.75" customHeight="1" x14ac:dyDescent="0.2">
      <c r="A49" s="12"/>
      <c r="B49" s="5"/>
      <c r="C49" s="6"/>
      <c r="D49" s="7"/>
      <c r="E49" s="6"/>
      <c r="F49" s="6"/>
      <c r="G49" s="9">
        <f>SUM(G42:G48)</f>
        <v>19</v>
      </c>
      <c r="H49" s="15">
        <f>G49*305900</f>
        <v>5812100</v>
      </c>
      <c r="I49" s="5"/>
    </row>
    <row r="50" spans="1:9" ht="15.75" customHeight="1" x14ac:dyDescent="0.2">
      <c r="A50" s="12">
        <v>6</v>
      </c>
      <c r="B50" s="5">
        <v>20010541</v>
      </c>
      <c r="C50" s="6" t="s">
        <v>333</v>
      </c>
      <c r="D50" s="7">
        <v>37430</v>
      </c>
      <c r="E50" s="6" t="s">
        <v>310</v>
      </c>
      <c r="F50" s="6" t="s">
        <v>311</v>
      </c>
      <c r="G50" s="5">
        <v>3</v>
      </c>
      <c r="H50" s="27"/>
      <c r="I50" s="5"/>
    </row>
    <row r="51" spans="1:9" ht="15.75" customHeight="1" x14ac:dyDescent="0.2">
      <c r="A51" s="12"/>
      <c r="B51" s="5" t="s">
        <v>1073</v>
      </c>
      <c r="C51" s="6" t="s">
        <v>333</v>
      </c>
      <c r="D51" s="7" t="s">
        <v>674</v>
      </c>
      <c r="E51" s="6" t="s">
        <v>859</v>
      </c>
      <c r="F51" s="6" t="s">
        <v>860</v>
      </c>
      <c r="G51" s="5">
        <v>3</v>
      </c>
      <c r="H51" s="27"/>
      <c r="I51" s="5"/>
    </row>
    <row r="52" spans="1:9" ht="15.75" customHeight="1" x14ac:dyDescent="0.2">
      <c r="A52" s="12"/>
      <c r="B52" s="5" t="s">
        <v>1073</v>
      </c>
      <c r="C52" s="6" t="s">
        <v>333</v>
      </c>
      <c r="D52" s="7" t="s">
        <v>674</v>
      </c>
      <c r="E52" s="6" t="s">
        <v>875</v>
      </c>
      <c r="F52" s="6" t="s">
        <v>1091</v>
      </c>
      <c r="G52" s="5">
        <v>3</v>
      </c>
      <c r="H52" s="27"/>
      <c r="I52" s="5"/>
    </row>
    <row r="53" spans="1:9" ht="15.75" customHeight="1" x14ac:dyDescent="0.2">
      <c r="A53" s="12"/>
      <c r="B53" s="5">
        <v>20010541</v>
      </c>
      <c r="C53" s="6" t="s">
        <v>333</v>
      </c>
      <c r="D53" s="7">
        <v>37430</v>
      </c>
      <c r="E53" s="6" t="s">
        <v>1100</v>
      </c>
      <c r="F53" s="6" t="s">
        <v>1101</v>
      </c>
      <c r="G53" s="5">
        <v>3</v>
      </c>
      <c r="H53" s="27"/>
      <c r="I53" s="5"/>
    </row>
    <row r="54" spans="1:9" ht="15.75" customHeight="1" x14ac:dyDescent="0.2">
      <c r="A54" s="12"/>
      <c r="B54" s="5">
        <v>20010541</v>
      </c>
      <c r="C54" s="6" t="s">
        <v>333</v>
      </c>
      <c r="D54" s="7">
        <v>37430</v>
      </c>
      <c r="E54" s="6" t="s">
        <v>1094</v>
      </c>
      <c r="F54" s="6" t="s">
        <v>1095</v>
      </c>
      <c r="G54" s="5">
        <v>3</v>
      </c>
      <c r="H54" s="27"/>
      <c r="I54" s="5"/>
    </row>
    <row r="55" spans="1:9" ht="15.75" customHeight="1" x14ac:dyDescent="0.2">
      <c r="A55" s="12"/>
      <c r="B55" s="5" t="s">
        <v>1073</v>
      </c>
      <c r="C55" s="6" t="s">
        <v>333</v>
      </c>
      <c r="D55" s="7" t="s">
        <v>674</v>
      </c>
      <c r="E55" s="6" t="s">
        <v>906</v>
      </c>
      <c r="F55" s="6" t="s">
        <v>907</v>
      </c>
      <c r="G55" s="5">
        <v>3</v>
      </c>
      <c r="H55" s="27"/>
      <c r="I55" s="5"/>
    </row>
    <row r="56" spans="1:9" ht="15.75" customHeight="1" x14ac:dyDescent="0.2">
      <c r="A56" s="12"/>
      <c r="B56" s="5"/>
      <c r="C56" s="6"/>
      <c r="D56" s="7"/>
      <c r="E56" s="6"/>
      <c r="F56" s="6"/>
      <c r="G56" s="9">
        <f>SUM(G50:G55)</f>
        <v>18</v>
      </c>
      <c r="H56" s="15">
        <f>G56*305900</f>
        <v>5506200</v>
      </c>
      <c r="I56" s="5"/>
    </row>
    <row r="57" spans="1:9" ht="15.75" customHeight="1" x14ac:dyDescent="0.2">
      <c r="A57" s="12">
        <v>7</v>
      </c>
      <c r="B57" s="5">
        <v>20010570</v>
      </c>
      <c r="C57" s="6" t="s">
        <v>353</v>
      </c>
      <c r="D57" s="7">
        <v>37278</v>
      </c>
      <c r="E57" s="6" t="s">
        <v>310</v>
      </c>
      <c r="F57" s="6" t="s">
        <v>311</v>
      </c>
      <c r="G57" s="5">
        <v>3</v>
      </c>
      <c r="H57" s="27"/>
      <c r="I57" s="5"/>
    </row>
    <row r="58" spans="1:9" ht="15.75" customHeight="1" x14ac:dyDescent="0.2">
      <c r="A58" s="12"/>
      <c r="B58" s="5" t="s">
        <v>800</v>
      </c>
      <c r="C58" s="6" t="s">
        <v>353</v>
      </c>
      <c r="D58" s="7" t="s">
        <v>157</v>
      </c>
      <c r="E58" s="6" t="s">
        <v>603</v>
      </c>
      <c r="F58" s="6" t="s">
        <v>606</v>
      </c>
      <c r="G58" s="5">
        <v>1</v>
      </c>
      <c r="H58" s="27"/>
      <c r="I58" s="5"/>
    </row>
    <row r="59" spans="1:9" ht="15.75" customHeight="1" x14ac:dyDescent="0.2">
      <c r="A59" s="12"/>
      <c r="B59" s="5" t="s">
        <v>800</v>
      </c>
      <c r="C59" s="6" t="s">
        <v>353</v>
      </c>
      <c r="D59" s="7" t="s">
        <v>157</v>
      </c>
      <c r="E59" s="6" t="s">
        <v>742</v>
      </c>
      <c r="F59" s="6" t="s">
        <v>776</v>
      </c>
      <c r="G59" s="5">
        <v>2</v>
      </c>
      <c r="H59" s="27"/>
      <c r="I59" s="5"/>
    </row>
    <row r="60" spans="1:9" ht="15.75" customHeight="1" x14ac:dyDescent="0.2">
      <c r="A60" s="12"/>
      <c r="B60" s="5" t="s">
        <v>800</v>
      </c>
      <c r="C60" s="6" t="s">
        <v>353</v>
      </c>
      <c r="D60" s="7" t="s">
        <v>157</v>
      </c>
      <c r="E60" s="6" t="s">
        <v>859</v>
      </c>
      <c r="F60" s="6" t="s">
        <v>860</v>
      </c>
      <c r="G60" s="5">
        <v>3</v>
      </c>
      <c r="H60" s="27"/>
      <c r="I60" s="5"/>
    </row>
    <row r="61" spans="1:9" ht="15.75" customHeight="1" x14ac:dyDescent="0.2">
      <c r="A61" s="12"/>
      <c r="B61" s="5" t="s">
        <v>800</v>
      </c>
      <c r="C61" s="6" t="s">
        <v>353</v>
      </c>
      <c r="D61" s="7" t="s">
        <v>157</v>
      </c>
      <c r="E61" s="6" t="s">
        <v>875</v>
      </c>
      <c r="F61" s="6" t="s">
        <v>1091</v>
      </c>
      <c r="G61" s="5">
        <v>3</v>
      </c>
      <c r="H61" s="27"/>
      <c r="I61" s="5"/>
    </row>
    <row r="62" spans="1:9" ht="15.75" customHeight="1" x14ac:dyDescent="0.2">
      <c r="A62" s="12"/>
      <c r="B62" s="5">
        <v>20010570</v>
      </c>
      <c r="C62" s="6" t="s">
        <v>353</v>
      </c>
      <c r="D62" s="7">
        <v>37278</v>
      </c>
      <c r="E62" s="6" t="s">
        <v>1100</v>
      </c>
      <c r="F62" s="6" t="s">
        <v>1101</v>
      </c>
      <c r="G62" s="5">
        <v>3</v>
      </c>
      <c r="H62" s="27"/>
      <c r="I62" s="5"/>
    </row>
    <row r="63" spans="1:9" ht="15.75" customHeight="1" x14ac:dyDescent="0.2">
      <c r="A63" s="12"/>
      <c r="B63" s="5">
        <v>20010570</v>
      </c>
      <c r="C63" s="6" t="s">
        <v>353</v>
      </c>
      <c r="D63" s="7">
        <v>37278</v>
      </c>
      <c r="E63" s="6" t="s">
        <v>1094</v>
      </c>
      <c r="F63" s="6" t="s">
        <v>1095</v>
      </c>
      <c r="G63" s="5">
        <v>3</v>
      </c>
      <c r="H63" s="27"/>
      <c r="I63" s="5"/>
    </row>
    <row r="64" spans="1:9" ht="15.75" customHeight="1" x14ac:dyDescent="0.2">
      <c r="A64" s="12"/>
      <c r="B64" s="5" t="s">
        <v>800</v>
      </c>
      <c r="C64" s="6" t="s">
        <v>353</v>
      </c>
      <c r="D64" s="7" t="s">
        <v>157</v>
      </c>
      <c r="E64" s="6" t="s">
        <v>906</v>
      </c>
      <c r="F64" s="6" t="s">
        <v>907</v>
      </c>
      <c r="G64" s="5">
        <v>3</v>
      </c>
      <c r="H64" s="27"/>
      <c r="I64" s="5"/>
    </row>
    <row r="65" spans="1:9" ht="15.75" customHeight="1" x14ac:dyDescent="0.2">
      <c r="A65" s="12"/>
      <c r="B65" s="5"/>
      <c r="C65" s="6"/>
      <c r="D65" s="7"/>
      <c r="E65" s="6"/>
      <c r="F65" s="6"/>
      <c r="G65" s="9">
        <f>SUM(G57:G64)</f>
        <v>21</v>
      </c>
      <c r="H65" s="15">
        <f>G65*305900</f>
        <v>6423900</v>
      </c>
      <c r="I65" s="5"/>
    </row>
    <row r="66" spans="1:9" ht="15.75" customHeight="1" x14ac:dyDescent="0.2">
      <c r="A66" s="12">
        <v>8</v>
      </c>
      <c r="B66" s="5">
        <v>20010571</v>
      </c>
      <c r="C66" s="6" t="s">
        <v>354</v>
      </c>
      <c r="D66" s="7">
        <v>37586</v>
      </c>
      <c r="E66" s="6" t="s">
        <v>310</v>
      </c>
      <c r="F66" s="6" t="s">
        <v>311</v>
      </c>
      <c r="G66" s="5">
        <v>3</v>
      </c>
      <c r="H66" s="27"/>
      <c r="I66" s="5"/>
    </row>
    <row r="67" spans="1:9" ht="15.75" customHeight="1" x14ac:dyDescent="0.2">
      <c r="A67" s="12"/>
      <c r="B67" s="5" t="s">
        <v>769</v>
      </c>
      <c r="C67" s="6" t="s">
        <v>354</v>
      </c>
      <c r="D67" s="7" t="s">
        <v>166</v>
      </c>
      <c r="E67" s="6" t="s">
        <v>603</v>
      </c>
      <c r="F67" s="6" t="s">
        <v>606</v>
      </c>
      <c r="G67" s="5">
        <v>1</v>
      </c>
      <c r="H67" s="27"/>
      <c r="I67" s="5"/>
    </row>
    <row r="68" spans="1:9" ht="15.75" customHeight="1" x14ac:dyDescent="0.2">
      <c r="A68" s="12"/>
      <c r="B68" s="5" t="s">
        <v>769</v>
      </c>
      <c r="C68" s="6" t="s">
        <v>354</v>
      </c>
      <c r="D68" s="7" t="s">
        <v>166</v>
      </c>
      <c r="E68" s="6" t="s">
        <v>757</v>
      </c>
      <c r="F68" s="6" t="s">
        <v>758</v>
      </c>
      <c r="G68" s="5">
        <v>2</v>
      </c>
      <c r="H68" s="27"/>
      <c r="I68" s="5"/>
    </row>
    <row r="69" spans="1:9" ht="15.75" customHeight="1" x14ac:dyDescent="0.2">
      <c r="A69" s="12"/>
      <c r="B69" s="5" t="s">
        <v>769</v>
      </c>
      <c r="C69" s="6" t="s">
        <v>354</v>
      </c>
      <c r="D69" s="7" t="s">
        <v>166</v>
      </c>
      <c r="E69" s="6" t="s">
        <v>859</v>
      </c>
      <c r="F69" s="6" t="s">
        <v>860</v>
      </c>
      <c r="G69" s="5">
        <v>3</v>
      </c>
      <c r="H69" s="27"/>
      <c r="I69" s="5"/>
    </row>
    <row r="70" spans="1:9" ht="15.75" customHeight="1" x14ac:dyDescent="0.2">
      <c r="A70" s="12"/>
      <c r="B70" s="5" t="s">
        <v>769</v>
      </c>
      <c r="C70" s="6" t="s">
        <v>354</v>
      </c>
      <c r="D70" s="7" t="s">
        <v>166</v>
      </c>
      <c r="E70" s="6" t="s">
        <v>875</v>
      </c>
      <c r="F70" s="6" t="s">
        <v>1091</v>
      </c>
      <c r="G70" s="5">
        <v>3</v>
      </c>
      <c r="H70" s="27"/>
      <c r="I70" s="5"/>
    </row>
    <row r="71" spans="1:9" ht="15.75" customHeight="1" x14ac:dyDescent="0.2">
      <c r="A71" s="12"/>
      <c r="B71" s="5">
        <v>20010571</v>
      </c>
      <c r="C71" s="6" t="s">
        <v>354</v>
      </c>
      <c r="D71" s="7">
        <v>37586</v>
      </c>
      <c r="E71" s="6" t="s">
        <v>1100</v>
      </c>
      <c r="F71" s="6" t="s">
        <v>1101</v>
      </c>
      <c r="G71" s="5">
        <v>3</v>
      </c>
      <c r="H71" s="27"/>
      <c r="I71" s="5"/>
    </row>
    <row r="72" spans="1:9" ht="15.75" customHeight="1" x14ac:dyDescent="0.2">
      <c r="A72" s="12"/>
      <c r="B72" s="5">
        <v>20010571</v>
      </c>
      <c r="C72" s="6" t="s">
        <v>354</v>
      </c>
      <c r="D72" s="7">
        <v>37586</v>
      </c>
      <c r="E72" s="6" t="s">
        <v>1094</v>
      </c>
      <c r="F72" s="6" t="s">
        <v>1095</v>
      </c>
      <c r="G72" s="5">
        <v>3</v>
      </c>
      <c r="H72" s="27"/>
      <c r="I72" s="5"/>
    </row>
    <row r="73" spans="1:9" ht="15.75" customHeight="1" x14ac:dyDescent="0.2">
      <c r="A73" s="12"/>
      <c r="B73" s="5" t="s">
        <v>769</v>
      </c>
      <c r="C73" s="6" t="s">
        <v>354</v>
      </c>
      <c r="D73" s="7" t="s">
        <v>166</v>
      </c>
      <c r="E73" s="6" t="s">
        <v>906</v>
      </c>
      <c r="F73" s="6" t="s">
        <v>907</v>
      </c>
      <c r="G73" s="5">
        <v>3</v>
      </c>
      <c r="H73" s="27"/>
      <c r="I73" s="5"/>
    </row>
    <row r="74" spans="1:9" ht="15.75" customHeight="1" x14ac:dyDescent="0.2">
      <c r="A74" s="12"/>
      <c r="B74" s="5"/>
      <c r="C74" s="6"/>
      <c r="D74" s="7"/>
      <c r="E74" s="6"/>
      <c r="F74" s="6"/>
      <c r="G74" s="9">
        <f>SUM(G66:G73)</f>
        <v>21</v>
      </c>
      <c r="H74" s="15">
        <f>G74*305900</f>
        <v>6423900</v>
      </c>
      <c r="I74" s="5"/>
    </row>
    <row r="75" spans="1:9" ht="15.75" customHeight="1" x14ac:dyDescent="0.2">
      <c r="A75" s="12">
        <v>9</v>
      </c>
      <c r="B75" s="5">
        <v>20010585</v>
      </c>
      <c r="C75" s="6" t="s">
        <v>363</v>
      </c>
      <c r="D75" s="7">
        <v>37571</v>
      </c>
      <c r="E75" s="6" t="s">
        <v>310</v>
      </c>
      <c r="F75" s="6" t="s">
        <v>311</v>
      </c>
      <c r="G75" s="5">
        <v>3</v>
      </c>
      <c r="H75" s="27"/>
      <c r="I75" s="5"/>
    </row>
    <row r="76" spans="1:9" ht="15.75" customHeight="1" x14ac:dyDescent="0.2">
      <c r="A76" s="12"/>
      <c r="B76" s="5" t="s">
        <v>625</v>
      </c>
      <c r="C76" s="6" t="s">
        <v>363</v>
      </c>
      <c r="D76" s="7">
        <v>37571</v>
      </c>
      <c r="E76" s="6" t="s">
        <v>617</v>
      </c>
      <c r="F76" s="6" t="s">
        <v>618</v>
      </c>
      <c r="G76" s="5">
        <v>1</v>
      </c>
      <c r="H76" s="27"/>
      <c r="I76" s="5"/>
    </row>
    <row r="77" spans="1:9" ht="15.75" customHeight="1" x14ac:dyDescent="0.2">
      <c r="A77" s="12"/>
      <c r="B77" s="5" t="s">
        <v>625</v>
      </c>
      <c r="C77" s="6" t="s">
        <v>363</v>
      </c>
      <c r="D77" s="7">
        <v>37571</v>
      </c>
      <c r="E77" s="6" t="s">
        <v>742</v>
      </c>
      <c r="F77" s="6" t="s">
        <v>841</v>
      </c>
      <c r="G77" s="5">
        <v>2</v>
      </c>
      <c r="H77" s="27"/>
      <c r="I77" s="5"/>
    </row>
    <row r="78" spans="1:9" ht="15.75" customHeight="1" x14ac:dyDescent="0.2">
      <c r="A78" s="12"/>
      <c r="B78" s="5" t="s">
        <v>625</v>
      </c>
      <c r="C78" s="6" t="s">
        <v>363</v>
      </c>
      <c r="D78" s="7">
        <v>37571</v>
      </c>
      <c r="E78" s="6" t="s">
        <v>859</v>
      </c>
      <c r="F78" s="6" t="s">
        <v>860</v>
      </c>
      <c r="G78" s="5">
        <v>3</v>
      </c>
      <c r="H78" s="27"/>
      <c r="I78" s="5"/>
    </row>
    <row r="79" spans="1:9" ht="15.75" customHeight="1" x14ac:dyDescent="0.2">
      <c r="A79" s="12"/>
      <c r="B79" s="5" t="s">
        <v>625</v>
      </c>
      <c r="C79" s="6" t="s">
        <v>363</v>
      </c>
      <c r="D79" s="7">
        <v>37571</v>
      </c>
      <c r="E79" s="6" t="s">
        <v>875</v>
      </c>
      <c r="F79" s="6" t="s">
        <v>1091</v>
      </c>
      <c r="G79" s="5">
        <v>3</v>
      </c>
      <c r="H79" s="27"/>
      <c r="I79" s="5"/>
    </row>
    <row r="80" spans="1:9" ht="15.75" customHeight="1" x14ac:dyDescent="0.2">
      <c r="A80" s="12"/>
      <c r="B80" s="5">
        <v>20010585</v>
      </c>
      <c r="C80" s="6" t="s">
        <v>363</v>
      </c>
      <c r="D80" s="7">
        <v>37571</v>
      </c>
      <c r="E80" s="6" t="s">
        <v>1100</v>
      </c>
      <c r="F80" s="6" t="s">
        <v>1101</v>
      </c>
      <c r="G80" s="5">
        <v>3</v>
      </c>
      <c r="H80" s="27"/>
      <c r="I80" s="5"/>
    </row>
    <row r="81" spans="1:9" ht="15.75" customHeight="1" x14ac:dyDescent="0.2">
      <c r="A81" s="12"/>
      <c r="B81" s="5">
        <v>20010585</v>
      </c>
      <c r="C81" s="6" t="s">
        <v>363</v>
      </c>
      <c r="D81" s="7">
        <v>37571</v>
      </c>
      <c r="E81" s="6" t="s">
        <v>1094</v>
      </c>
      <c r="F81" s="6" t="s">
        <v>1095</v>
      </c>
      <c r="G81" s="5">
        <v>3</v>
      </c>
      <c r="H81" s="27"/>
      <c r="I81" s="5"/>
    </row>
    <row r="82" spans="1:9" ht="15.75" customHeight="1" x14ac:dyDescent="0.2">
      <c r="A82" s="12"/>
      <c r="B82" s="5" t="s">
        <v>625</v>
      </c>
      <c r="C82" s="6" t="s">
        <v>363</v>
      </c>
      <c r="D82" s="7">
        <v>37571</v>
      </c>
      <c r="E82" s="6" t="s">
        <v>906</v>
      </c>
      <c r="F82" s="6" t="s">
        <v>907</v>
      </c>
      <c r="G82" s="5">
        <v>3</v>
      </c>
      <c r="H82" s="27"/>
      <c r="I82" s="5"/>
    </row>
    <row r="83" spans="1:9" ht="15.75" customHeight="1" x14ac:dyDescent="0.2">
      <c r="A83" s="12"/>
      <c r="B83" s="5"/>
      <c r="C83" s="6"/>
      <c r="D83" s="7"/>
      <c r="E83" s="6"/>
      <c r="F83" s="6"/>
      <c r="G83" s="9">
        <f>SUM(G75:G82)</f>
        <v>21</v>
      </c>
      <c r="H83" s="15">
        <f>G83*305900</f>
        <v>6423900</v>
      </c>
      <c r="I83" s="5"/>
    </row>
    <row r="84" spans="1:9" ht="15.75" customHeight="1" x14ac:dyDescent="0.2">
      <c r="A84" s="12">
        <v>10</v>
      </c>
      <c r="B84" s="5">
        <v>20010601</v>
      </c>
      <c r="C84" s="6" t="s">
        <v>378</v>
      </c>
      <c r="D84" s="7">
        <v>37454</v>
      </c>
      <c r="E84" s="6" t="s">
        <v>310</v>
      </c>
      <c r="F84" s="6" t="s">
        <v>311</v>
      </c>
      <c r="G84" s="5">
        <v>3</v>
      </c>
      <c r="H84" s="27"/>
      <c r="I84" s="5"/>
    </row>
    <row r="85" spans="1:9" ht="15.75" customHeight="1" x14ac:dyDescent="0.2">
      <c r="A85" s="12"/>
      <c r="B85" s="5" t="s">
        <v>1075</v>
      </c>
      <c r="C85" s="6" t="s">
        <v>378</v>
      </c>
      <c r="D85" s="7" t="s">
        <v>17</v>
      </c>
      <c r="E85" s="6" t="s">
        <v>859</v>
      </c>
      <c r="F85" s="6" t="s">
        <v>860</v>
      </c>
      <c r="G85" s="5">
        <v>3</v>
      </c>
      <c r="H85" s="27"/>
      <c r="I85" s="5"/>
    </row>
    <row r="86" spans="1:9" ht="15.75" customHeight="1" x14ac:dyDescent="0.2">
      <c r="A86" s="12"/>
      <c r="B86" s="5" t="s">
        <v>1075</v>
      </c>
      <c r="C86" s="6" t="s">
        <v>378</v>
      </c>
      <c r="D86" s="7" t="s">
        <v>17</v>
      </c>
      <c r="E86" s="6" t="s">
        <v>875</v>
      </c>
      <c r="F86" s="6" t="s">
        <v>1091</v>
      </c>
      <c r="G86" s="5">
        <v>3</v>
      </c>
      <c r="H86" s="27"/>
      <c r="I86" s="5"/>
    </row>
    <row r="87" spans="1:9" ht="15.75" customHeight="1" x14ac:dyDescent="0.2">
      <c r="A87" s="12"/>
      <c r="B87" s="5">
        <v>20010601</v>
      </c>
      <c r="C87" s="6" t="s">
        <v>378</v>
      </c>
      <c r="D87" s="7">
        <v>37454</v>
      </c>
      <c r="E87" s="6" t="s">
        <v>1100</v>
      </c>
      <c r="F87" s="6" t="s">
        <v>1101</v>
      </c>
      <c r="G87" s="5">
        <v>3</v>
      </c>
      <c r="H87" s="27"/>
      <c r="I87" s="5"/>
    </row>
    <row r="88" spans="1:9" ht="15.75" customHeight="1" x14ac:dyDescent="0.2">
      <c r="A88" s="12"/>
      <c r="B88" s="5">
        <v>20010601</v>
      </c>
      <c r="C88" s="6" t="s">
        <v>378</v>
      </c>
      <c r="D88" s="7">
        <v>37454</v>
      </c>
      <c r="E88" s="6" t="s">
        <v>1094</v>
      </c>
      <c r="F88" s="6" t="s">
        <v>1095</v>
      </c>
      <c r="G88" s="5">
        <v>3</v>
      </c>
      <c r="H88" s="27"/>
      <c r="I88" s="5"/>
    </row>
    <row r="89" spans="1:9" ht="15.75" customHeight="1" x14ac:dyDescent="0.2">
      <c r="A89" s="12"/>
      <c r="B89" s="5" t="s">
        <v>1075</v>
      </c>
      <c r="C89" s="6" t="s">
        <v>378</v>
      </c>
      <c r="D89" s="7" t="s">
        <v>17</v>
      </c>
      <c r="E89" s="6" t="s">
        <v>906</v>
      </c>
      <c r="F89" s="6" t="s">
        <v>907</v>
      </c>
      <c r="G89" s="5">
        <v>3</v>
      </c>
      <c r="H89" s="27"/>
      <c r="I89" s="5"/>
    </row>
    <row r="90" spans="1:9" ht="15.75" customHeight="1" x14ac:dyDescent="0.2">
      <c r="A90" s="12"/>
      <c r="B90" s="5"/>
      <c r="C90" s="6"/>
      <c r="D90" s="7"/>
      <c r="E90" s="6"/>
      <c r="F90" s="6"/>
      <c r="G90" s="9">
        <f>SUM(G84:G89)</f>
        <v>18</v>
      </c>
      <c r="H90" s="15">
        <f>G90*305900</f>
        <v>5506200</v>
      </c>
      <c r="I90" s="5"/>
    </row>
    <row r="91" spans="1:9" ht="15.75" customHeight="1" x14ac:dyDescent="0.2">
      <c r="A91" s="12">
        <v>11</v>
      </c>
      <c r="B91" s="5">
        <v>20010605</v>
      </c>
      <c r="C91" s="6" t="s">
        <v>380</v>
      </c>
      <c r="D91" s="7">
        <v>36609</v>
      </c>
      <c r="E91" s="6" t="s">
        <v>310</v>
      </c>
      <c r="F91" s="6" t="s">
        <v>311</v>
      </c>
      <c r="G91" s="5">
        <v>3</v>
      </c>
      <c r="H91" s="27"/>
      <c r="I91" s="5"/>
    </row>
    <row r="92" spans="1:9" ht="23.25" customHeight="1" x14ac:dyDescent="0.2">
      <c r="A92" s="12"/>
      <c r="B92" s="5">
        <v>20010605</v>
      </c>
      <c r="C92" s="6" t="s">
        <v>380</v>
      </c>
      <c r="D92" s="7">
        <v>36609</v>
      </c>
      <c r="E92" s="6" t="s">
        <v>408</v>
      </c>
      <c r="F92" s="6" t="s">
        <v>434</v>
      </c>
      <c r="G92" s="5">
        <v>3</v>
      </c>
      <c r="H92" s="27"/>
      <c r="I92" s="5"/>
    </row>
    <row r="93" spans="1:9" ht="15.75" customHeight="1" x14ac:dyDescent="0.2">
      <c r="A93" s="12"/>
      <c r="B93" s="5" t="s">
        <v>627</v>
      </c>
      <c r="C93" s="6" t="s">
        <v>380</v>
      </c>
      <c r="D93" s="7" t="s">
        <v>628</v>
      </c>
      <c r="E93" s="6" t="s">
        <v>617</v>
      </c>
      <c r="F93" s="6" t="s">
        <v>618</v>
      </c>
      <c r="G93" s="5">
        <v>1</v>
      </c>
      <c r="H93" s="27"/>
      <c r="I93" s="5"/>
    </row>
    <row r="94" spans="1:9" ht="15.75" customHeight="1" x14ac:dyDescent="0.2">
      <c r="A94" s="12"/>
      <c r="B94" s="5" t="s">
        <v>627</v>
      </c>
      <c r="C94" s="6" t="s">
        <v>380</v>
      </c>
      <c r="D94" s="7" t="s">
        <v>628</v>
      </c>
      <c r="E94" s="6" t="s">
        <v>742</v>
      </c>
      <c r="F94" s="6" t="s">
        <v>841</v>
      </c>
      <c r="G94" s="5">
        <v>2</v>
      </c>
      <c r="H94" s="27"/>
      <c r="I94" s="5"/>
    </row>
    <row r="95" spans="1:9" ht="15.75" customHeight="1" x14ac:dyDescent="0.2">
      <c r="A95" s="12"/>
      <c r="B95" s="5" t="s">
        <v>627</v>
      </c>
      <c r="C95" s="6" t="s">
        <v>380</v>
      </c>
      <c r="D95" s="7" t="s">
        <v>628</v>
      </c>
      <c r="E95" s="6" t="s">
        <v>859</v>
      </c>
      <c r="F95" s="6" t="s">
        <v>860</v>
      </c>
      <c r="G95" s="5">
        <v>3</v>
      </c>
      <c r="H95" s="27"/>
      <c r="I95" s="5"/>
    </row>
    <row r="96" spans="1:9" ht="15.75" customHeight="1" x14ac:dyDescent="0.2">
      <c r="A96" s="12"/>
      <c r="B96" s="5" t="s">
        <v>627</v>
      </c>
      <c r="C96" s="6" t="s">
        <v>380</v>
      </c>
      <c r="D96" s="7" t="s">
        <v>628</v>
      </c>
      <c r="E96" s="6" t="s">
        <v>861</v>
      </c>
      <c r="F96" s="6" t="s">
        <v>862</v>
      </c>
      <c r="G96" s="5">
        <v>3</v>
      </c>
      <c r="H96" s="27"/>
      <c r="I96" s="5"/>
    </row>
    <row r="97" spans="1:9" ht="15.75" customHeight="1" x14ac:dyDescent="0.2">
      <c r="A97" s="12"/>
      <c r="B97" s="5" t="s">
        <v>627</v>
      </c>
      <c r="C97" s="6" t="s">
        <v>380</v>
      </c>
      <c r="D97" s="7" t="s">
        <v>628</v>
      </c>
      <c r="E97" s="6" t="s">
        <v>875</v>
      </c>
      <c r="F97" s="6" t="s">
        <v>1091</v>
      </c>
      <c r="G97" s="5">
        <v>3</v>
      </c>
      <c r="H97" s="27"/>
      <c r="I97" s="5"/>
    </row>
    <row r="98" spans="1:9" ht="15.75" customHeight="1" x14ac:dyDescent="0.2">
      <c r="A98" s="12"/>
      <c r="B98" s="5">
        <v>20010605</v>
      </c>
      <c r="C98" s="6" t="s">
        <v>380</v>
      </c>
      <c r="D98" s="7">
        <v>36609</v>
      </c>
      <c r="E98" s="6" t="s">
        <v>1100</v>
      </c>
      <c r="F98" s="6" t="s">
        <v>1101</v>
      </c>
      <c r="G98" s="5">
        <v>3</v>
      </c>
      <c r="H98" s="27"/>
      <c r="I98" s="5"/>
    </row>
    <row r="99" spans="1:9" ht="15.75" customHeight="1" x14ac:dyDescent="0.2">
      <c r="A99" s="12"/>
      <c r="B99" s="5">
        <v>20010605</v>
      </c>
      <c r="C99" s="6" t="s">
        <v>380</v>
      </c>
      <c r="D99" s="7">
        <v>36609</v>
      </c>
      <c r="E99" s="6" t="s">
        <v>1094</v>
      </c>
      <c r="F99" s="6" t="s">
        <v>1095</v>
      </c>
      <c r="G99" s="5">
        <v>3</v>
      </c>
      <c r="H99" s="27"/>
      <c r="I99" s="5"/>
    </row>
    <row r="100" spans="1:9" ht="15.75" customHeight="1" x14ac:dyDescent="0.2">
      <c r="A100" s="12"/>
      <c r="B100" s="5" t="s">
        <v>627</v>
      </c>
      <c r="C100" s="6" t="s">
        <v>380</v>
      </c>
      <c r="D100" s="7" t="s">
        <v>628</v>
      </c>
      <c r="E100" s="6" t="s">
        <v>906</v>
      </c>
      <c r="F100" s="6" t="s">
        <v>907</v>
      </c>
      <c r="G100" s="5">
        <v>3</v>
      </c>
      <c r="H100" s="27"/>
      <c r="I100" s="5"/>
    </row>
    <row r="101" spans="1:9" ht="15.75" customHeight="1" x14ac:dyDescent="0.2">
      <c r="A101" s="12"/>
      <c r="B101" s="5"/>
      <c r="C101" s="6"/>
      <c r="D101" s="7"/>
      <c r="E101" s="6"/>
      <c r="F101" s="6"/>
      <c r="G101" s="9">
        <f>SUM(G91:G100)</f>
        <v>27</v>
      </c>
      <c r="H101" s="15">
        <f>G101*305900</f>
        <v>8259300</v>
      </c>
      <c r="I101" s="5"/>
    </row>
    <row r="102" spans="1:9" ht="15.75" customHeight="1" x14ac:dyDescent="0.2">
      <c r="A102" s="12">
        <v>12</v>
      </c>
      <c r="B102" s="5" t="s">
        <v>839</v>
      </c>
      <c r="C102" s="6" t="s">
        <v>493</v>
      </c>
      <c r="D102" s="7" t="s">
        <v>654</v>
      </c>
      <c r="E102" s="6" t="s">
        <v>617</v>
      </c>
      <c r="F102" s="6" t="s">
        <v>651</v>
      </c>
      <c r="G102" s="5">
        <v>1</v>
      </c>
      <c r="H102" s="27"/>
      <c r="I102" s="5"/>
    </row>
    <row r="103" spans="1:9" ht="15.75" customHeight="1" x14ac:dyDescent="0.2">
      <c r="A103" s="12"/>
      <c r="B103" s="5" t="s">
        <v>839</v>
      </c>
      <c r="C103" s="6" t="s">
        <v>493</v>
      </c>
      <c r="D103" s="7" t="s">
        <v>654</v>
      </c>
      <c r="E103" s="6" t="s">
        <v>742</v>
      </c>
      <c r="F103" s="6" t="s">
        <v>821</v>
      </c>
      <c r="G103" s="5">
        <v>2</v>
      </c>
      <c r="H103" s="27"/>
      <c r="I103" s="5"/>
    </row>
    <row r="104" spans="1:9" ht="15.75" customHeight="1" x14ac:dyDescent="0.2">
      <c r="A104" s="12"/>
      <c r="B104" s="5" t="s">
        <v>839</v>
      </c>
      <c r="C104" s="6" t="s">
        <v>493</v>
      </c>
      <c r="D104" s="7" t="s">
        <v>654</v>
      </c>
      <c r="E104" s="6" t="s">
        <v>742</v>
      </c>
      <c r="F104" s="6" t="s">
        <v>821</v>
      </c>
      <c r="G104" s="5">
        <v>2</v>
      </c>
      <c r="H104" s="27"/>
      <c r="I104" s="5"/>
    </row>
    <row r="105" spans="1:9" ht="15.75" customHeight="1" x14ac:dyDescent="0.2">
      <c r="A105" s="12"/>
      <c r="B105" s="5" t="s">
        <v>839</v>
      </c>
      <c r="C105" s="6" t="s">
        <v>493</v>
      </c>
      <c r="D105" s="7" t="s">
        <v>654</v>
      </c>
      <c r="E105" s="6" t="s">
        <v>859</v>
      </c>
      <c r="F105" s="6" t="s">
        <v>860</v>
      </c>
      <c r="G105" s="5">
        <v>3</v>
      </c>
      <c r="H105" s="27"/>
      <c r="I105" s="5"/>
    </row>
    <row r="106" spans="1:9" ht="15.75" customHeight="1" x14ac:dyDescent="0.2">
      <c r="A106" s="12"/>
      <c r="B106" s="5">
        <v>20010623</v>
      </c>
      <c r="C106" s="6" t="s">
        <v>493</v>
      </c>
      <c r="D106" s="7">
        <v>37545</v>
      </c>
      <c r="E106" s="6" t="s">
        <v>1100</v>
      </c>
      <c r="F106" s="6" t="s">
        <v>1101</v>
      </c>
      <c r="G106" s="5">
        <v>3</v>
      </c>
      <c r="H106" s="27"/>
      <c r="I106" s="5"/>
    </row>
    <row r="107" spans="1:9" ht="15.75" customHeight="1" x14ac:dyDescent="0.2">
      <c r="A107" s="12"/>
      <c r="B107" s="5">
        <v>20010623</v>
      </c>
      <c r="C107" s="6" t="s">
        <v>493</v>
      </c>
      <c r="D107" s="7">
        <v>37545</v>
      </c>
      <c r="E107" s="6" t="s">
        <v>1094</v>
      </c>
      <c r="F107" s="6" t="s">
        <v>1095</v>
      </c>
      <c r="G107" s="5">
        <v>3</v>
      </c>
      <c r="H107" s="27"/>
      <c r="I107" s="5"/>
    </row>
    <row r="108" spans="1:9" ht="15.75" customHeight="1" x14ac:dyDescent="0.2">
      <c r="A108" s="12"/>
      <c r="B108" s="5" t="s">
        <v>839</v>
      </c>
      <c r="C108" s="6" t="s">
        <v>493</v>
      </c>
      <c r="D108" s="7" t="s">
        <v>654</v>
      </c>
      <c r="E108" s="6" t="s">
        <v>906</v>
      </c>
      <c r="F108" s="6" t="s">
        <v>907</v>
      </c>
      <c r="G108" s="5">
        <v>3</v>
      </c>
      <c r="H108" s="27"/>
      <c r="I108" s="5"/>
    </row>
    <row r="109" spans="1:9" ht="15.75" customHeight="1" x14ac:dyDescent="0.2">
      <c r="A109" s="12"/>
      <c r="B109" s="5"/>
      <c r="C109" s="6"/>
      <c r="D109" s="7"/>
      <c r="E109" s="6"/>
      <c r="F109" s="6"/>
      <c r="G109" s="9">
        <f>SUM(G102:G108)</f>
        <v>17</v>
      </c>
      <c r="H109" s="15">
        <f>G109*305900</f>
        <v>5200300</v>
      </c>
      <c r="I109" s="5"/>
    </row>
    <row r="110" spans="1:9" ht="15.75" customHeight="1" x14ac:dyDescent="0.2">
      <c r="A110" s="12">
        <v>13</v>
      </c>
      <c r="B110" s="5" t="s">
        <v>855</v>
      </c>
      <c r="C110" s="6" t="s">
        <v>605</v>
      </c>
      <c r="D110" s="7">
        <v>37320</v>
      </c>
      <c r="E110" s="6" t="s">
        <v>603</v>
      </c>
      <c r="F110" s="6" t="s">
        <v>604</v>
      </c>
      <c r="G110" s="5">
        <v>1</v>
      </c>
      <c r="H110" s="27"/>
      <c r="I110" s="5"/>
    </row>
    <row r="111" spans="1:9" ht="15.75" customHeight="1" x14ac:dyDescent="0.2">
      <c r="A111" s="12"/>
      <c r="B111" s="5" t="s">
        <v>855</v>
      </c>
      <c r="C111" s="6" t="s">
        <v>605</v>
      </c>
      <c r="D111" s="7">
        <v>37320</v>
      </c>
      <c r="E111" s="6" t="s">
        <v>742</v>
      </c>
      <c r="F111" s="6" t="s">
        <v>846</v>
      </c>
      <c r="G111" s="5">
        <v>2</v>
      </c>
      <c r="H111" s="27"/>
      <c r="I111" s="5"/>
    </row>
    <row r="112" spans="1:9" ht="15.75" customHeight="1" x14ac:dyDescent="0.2">
      <c r="A112" s="12"/>
      <c r="B112" s="5" t="s">
        <v>855</v>
      </c>
      <c r="C112" s="6" t="s">
        <v>605</v>
      </c>
      <c r="D112" s="7">
        <v>37320</v>
      </c>
      <c r="E112" s="6" t="s">
        <v>859</v>
      </c>
      <c r="F112" s="6" t="s">
        <v>860</v>
      </c>
      <c r="G112" s="5">
        <v>3</v>
      </c>
      <c r="H112" s="27"/>
      <c r="I112" s="5"/>
    </row>
    <row r="113" spans="1:9" ht="15.75" customHeight="1" x14ac:dyDescent="0.2">
      <c r="A113" s="12"/>
      <c r="B113" s="5" t="s">
        <v>855</v>
      </c>
      <c r="C113" s="6" t="s">
        <v>605</v>
      </c>
      <c r="D113" s="7">
        <v>37320</v>
      </c>
      <c r="E113" s="6" t="s">
        <v>875</v>
      </c>
      <c r="F113" s="6" t="s">
        <v>1091</v>
      </c>
      <c r="G113" s="5">
        <v>3</v>
      </c>
      <c r="H113" s="27"/>
      <c r="I113" s="5"/>
    </row>
    <row r="114" spans="1:9" ht="15.75" customHeight="1" x14ac:dyDescent="0.2">
      <c r="A114" s="12"/>
      <c r="B114" s="5">
        <v>20010636</v>
      </c>
      <c r="C114" s="6" t="s">
        <v>605</v>
      </c>
      <c r="D114" s="7">
        <v>37379</v>
      </c>
      <c r="E114" s="6" t="s">
        <v>1100</v>
      </c>
      <c r="F114" s="6" t="s">
        <v>1101</v>
      </c>
      <c r="G114" s="5">
        <v>3</v>
      </c>
      <c r="H114" s="27"/>
      <c r="I114" s="5"/>
    </row>
    <row r="115" spans="1:9" ht="15.75" customHeight="1" x14ac:dyDescent="0.2">
      <c r="A115" s="12"/>
      <c r="B115" s="5">
        <v>20010636</v>
      </c>
      <c r="C115" s="6" t="s">
        <v>605</v>
      </c>
      <c r="D115" s="7">
        <v>37379</v>
      </c>
      <c r="E115" s="6" t="s">
        <v>1094</v>
      </c>
      <c r="F115" s="6" t="s">
        <v>1095</v>
      </c>
      <c r="G115" s="5">
        <v>3</v>
      </c>
      <c r="H115" s="27"/>
      <c r="I115" s="5"/>
    </row>
    <row r="116" spans="1:9" ht="15.75" customHeight="1" x14ac:dyDescent="0.2">
      <c r="A116" s="12"/>
      <c r="B116" s="5" t="s">
        <v>855</v>
      </c>
      <c r="C116" s="6" t="s">
        <v>605</v>
      </c>
      <c r="D116" s="7">
        <v>37320</v>
      </c>
      <c r="E116" s="6" t="s">
        <v>906</v>
      </c>
      <c r="F116" s="6" t="s">
        <v>907</v>
      </c>
      <c r="G116" s="5">
        <v>3</v>
      </c>
      <c r="H116" s="27"/>
      <c r="I116" s="5"/>
    </row>
    <row r="117" spans="1:9" ht="15.75" customHeight="1" x14ac:dyDescent="0.2">
      <c r="A117" s="12"/>
      <c r="B117" s="5"/>
      <c r="C117" s="6"/>
      <c r="D117" s="7"/>
      <c r="E117" s="6"/>
      <c r="F117" s="6"/>
      <c r="G117" s="9">
        <f>SUM(G110:G116)</f>
        <v>18</v>
      </c>
      <c r="H117" s="15">
        <f>G117*305900</f>
        <v>5506200</v>
      </c>
      <c r="I117" s="5"/>
    </row>
    <row r="118" spans="1:9" ht="15.75" customHeight="1" x14ac:dyDescent="0.2">
      <c r="A118" s="12">
        <v>14</v>
      </c>
      <c r="B118" s="5">
        <v>20010877</v>
      </c>
      <c r="C118" s="6" t="s">
        <v>309</v>
      </c>
      <c r="D118" s="7">
        <v>37269</v>
      </c>
      <c r="E118" s="6" t="s">
        <v>310</v>
      </c>
      <c r="F118" s="6" t="s">
        <v>311</v>
      </c>
      <c r="G118" s="5">
        <v>3</v>
      </c>
      <c r="H118" s="27"/>
      <c r="I118" s="5"/>
    </row>
    <row r="119" spans="1:9" ht="15.75" customHeight="1" x14ac:dyDescent="0.2">
      <c r="A119" s="12"/>
      <c r="B119" s="5" t="s">
        <v>1063</v>
      </c>
      <c r="C119" s="6" t="s">
        <v>309</v>
      </c>
      <c r="D119" s="7" t="s">
        <v>670</v>
      </c>
      <c r="E119" s="6" t="s">
        <v>655</v>
      </c>
      <c r="F119" s="6" t="s">
        <v>675</v>
      </c>
      <c r="G119" s="5">
        <v>1</v>
      </c>
      <c r="H119" s="27"/>
      <c r="I119" s="5"/>
    </row>
    <row r="120" spans="1:9" ht="15.75" customHeight="1" x14ac:dyDescent="0.2">
      <c r="A120" s="12"/>
      <c r="B120" s="5" t="s">
        <v>1063</v>
      </c>
      <c r="C120" s="6" t="s">
        <v>309</v>
      </c>
      <c r="D120" s="7" t="s">
        <v>670</v>
      </c>
      <c r="E120" s="6" t="s">
        <v>742</v>
      </c>
      <c r="F120" s="6" t="s">
        <v>816</v>
      </c>
      <c r="G120" s="5">
        <v>2</v>
      </c>
      <c r="H120" s="27"/>
      <c r="I120" s="5"/>
    </row>
    <row r="121" spans="1:9" ht="15.75" customHeight="1" x14ac:dyDescent="0.2">
      <c r="A121" s="12"/>
      <c r="B121" s="5" t="s">
        <v>1063</v>
      </c>
      <c r="C121" s="6" t="s">
        <v>309</v>
      </c>
      <c r="D121" s="7" t="s">
        <v>670</v>
      </c>
      <c r="E121" s="6" t="s">
        <v>859</v>
      </c>
      <c r="F121" s="6" t="s">
        <v>860</v>
      </c>
      <c r="G121" s="5">
        <v>3</v>
      </c>
      <c r="H121" s="27"/>
      <c r="I121" s="5"/>
    </row>
    <row r="122" spans="1:9" ht="15.75" customHeight="1" x14ac:dyDescent="0.2">
      <c r="A122" s="12"/>
      <c r="B122" s="5" t="s">
        <v>1063</v>
      </c>
      <c r="C122" s="6" t="s">
        <v>309</v>
      </c>
      <c r="D122" s="7" t="s">
        <v>670</v>
      </c>
      <c r="E122" s="6" t="s">
        <v>875</v>
      </c>
      <c r="F122" s="6" t="s">
        <v>1091</v>
      </c>
      <c r="G122" s="5">
        <v>3</v>
      </c>
      <c r="H122" s="27"/>
      <c r="I122" s="5"/>
    </row>
    <row r="123" spans="1:9" ht="15.75" customHeight="1" x14ac:dyDescent="0.2">
      <c r="A123" s="12"/>
      <c r="B123" s="5">
        <v>20010877</v>
      </c>
      <c r="C123" s="6" t="s">
        <v>309</v>
      </c>
      <c r="D123" s="7">
        <v>37269</v>
      </c>
      <c r="E123" s="6" t="s">
        <v>1100</v>
      </c>
      <c r="F123" s="6" t="s">
        <v>1101</v>
      </c>
      <c r="G123" s="5">
        <v>3</v>
      </c>
      <c r="H123" s="27"/>
      <c r="I123" s="5"/>
    </row>
    <row r="124" spans="1:9" ht="15.75" customHeight="1" x14ac:dyDescent="0.2">
      <c r="A124" s="12"/>
      <c r="B124" s="5">
        <v>20010877</v>
      </c>
      <c r="C124" s="6" t="s">
        <v>309</v>
      </c>
      <c r="D124" s="7">
        <v>37269</v>
      </c>
      <c r="E124" s="6" t="s">
        <v>1094</v>
      </c>
      <c r="F124" s="6" t="s">
        <v>1095</v>
      </c>
      <c r="G124" s="5">
        <v>3</v>
      </c>
      <c r="H124" s="27"/>
      <c r="I124" s="5"/>
    </row>
    <row r="125" spans="1:9" ht="15.75" customHeight="1" x14ac:dyDescent="0.2">
      <c r="A125" s="12"/>
      <c r="B125" s="5" t="s">
        <v>1063</v>
      </c>
      <c r="C125" s="6" t="s">
        <v>309</v>
      </c>
      <c r="D125" s="7" t="s">
        <v>670</v>
      </c>
      <c r="E125" s="6" t="s">
        <v>906</v>
      </c>
      <c r="F125" s="6" t="s">
        <v>907</v>
      </c>
      <c r="G125" s="5">
        <v>3</v>
      </c>
      <c r="H125" s="27"/>
      <c r="I125" s="5"/>
    </row>
    <row r="126" spans="1:9" ht="15.75" customHeight="1" x14ac:dyDescent="0.2">
      <c r="A126" s="12"/>
      <c r="B126" s="5"/>
      <c r="C126" s="6"/>
      <c r="D126" s="7"/>
      <c r="E126" s="6"/>
      <c r="F126" s="6"/>
      <c r="G126" s="9">
        <f>SUM(G118:G125)</f>
        <v>21</v>
      </c>
      <c r="H126" s="15">
        <f>G126*305900</f>
        <v>6423900</v>
      </c>
      <c r="I126" s="5"/>
    </row>
    <row r="127" spans="1:9" ht="15.75" customHeight="1" x14ac:dyDescent="0.2">
      <c r="A127" s="12">
        <v>15</v>
      </c>
      <c r="B127" s="5">
        <v>20010883</v>
      </c>
      <c r="C127" s="6" t="s">
        <v>317</v>
      </c>
      <c r="D127" s="7">
        <v>37319</v>
      </c>
      <c r="E127" s="6" t="s">
        <v>310</v>
      </c>
      <c r="F127" s="6" t="s">
        <v>311</v>
      </c>
      <c r="G127" s="5">
        <v>3</v>
      </c>
      <c r="H127" s="27"/>
      <c r="I127" s="5"/>
    </row>
    <row r="128" spans="1:9" ht="15.75" customHeight="1" x14ac:dyDescent="0.2">
      <c r="A128" s="12"/>
      <c r="B128" s="5" t="s">
        <v>820</v>
      </c>
      <c r="C128" s="6" t="s">
        <v>317</v>
      </c>
      <c r="D128" s="7">
        <v>37349</v>
      </c>
      <c r="E128" s="6" t="s">
        <v>617</v>
      </c>
      <c r="F128" s="6" t="s">
        <v>651</v>
      </c>
      <c r="G128" s="5">
        <v>1</v>
      </c>
      <c r="H128" s="27"/>
      <c r="I128" s="5"/>
    </row>
    <row r="129" spans="1:9" ht="15.75" customHeight="1" x14ac:dyDescent="0.2">
      <c r="A129" s="12"/>
      <c r="B129" s="5" t="s">
        <v>820</v>
      </c>
      <c r="C129" s="6" t="s">
        <v>317</v>
      </c>
      <c r="D129" s="7">
        <v>37349</v>
      </c>
      <c r="E129" s="6" t="s">
        <v>742</v>
      </c>
      <c r="F129" s="6" t="s">
        <v>821</v>
      </c>
      <c r="G129" s="5">
        <v>2</v>
      </c>
      <c r="H129" s="27"/>
      <c r="I129" s="5"/>
    </row>
    <row r="130" spans="1:9" ht="15.75" customHeight="1" x14ac:dyDescent="0.2">
      <c r="A130" s="12"/>
      <c r="B130" s="5" t="s">
        <v>820</v>
      </c>
      <c r="C130" s="6" t="s">
        <v>317</v>
      </c>
      <c r="D130" s="7">
        <v>37349</v>
      </c>
      <c r="E130" s="6" t="s">
        <v>742</v>
      </c>
      <c r="F130" s="6" t="s">
        <v>821</v>
      </c>
      <c r="G130" s="5">
        <v>2</v>
      </c>
      <c r="H130" s="27"/>
      <c r="I130" s="5"/>
    </row>
    <row r="131" spans="1:9" ht="15.75" customHeight="1" x14ac:dyDescent="0.2">
      <c r="A131" s="12"/>
      <c r="B131" s="5" t="s">
        <v>820</v>
      </c>
      <c r="C131" s="6" t="s">
        <v>317</v>
      </c>
      <c r="D131" s="7">
        <v>37349</v>
      </c>
      <c r="E131" s="6" t="s">
        <v>859</v>
      </c>
      <c r="F131" s="6" t="s">
        <v>860</v>
      </c>
      <c r="G131" s="5">
        <v>3</v>
      </c>
      <c r="H131" s="27"/>
      <c r="I131" s="5"/>
    </row>
    <row r="132" spans="1:9" ht="15.75" customHeight="1" x14ac:dyDescent="0.2">
      <c r="A132" s="12"/>
      <c r="B132" s="5" t="s">
        <v>820</v>
      </c>
      <c r="C132" s="6" t="s">
        <v>317</v>
      </c>
      <c r="D132" s="7">
        <v>37349</v>
      </c>
      <c r="E132" s="6" t="s">
        <v>875</v>
      </c>
      <c r="F132" s="6" t="s">
        <v>1091</v>
      </c>
      <c r="G132" s="5">
        <v>3</v>
      </c>
      <c r="H132" s="27"/>
      <c r="I132" s="5"/>
    </row>
    <row r="133" spans="1:9" ht="15.75" customHeight="1" x14ac:dyDescent="0.2">
      <c r="A133" s="12"/>
      <c r="B133" s="5">
        <v>20010883</v>
      </c>
      <c r="C133" s="6" t="s">
        <v>317</v>
      </c>
      <c r="D133" s="7">
        <v>37319</v>
      </c>
      <c r="E133" s="6" t="s">
        <v>1100</v>
      </c>
      <c r="F133" s="6" t="s">
        <v>1101</v>
      </c>
      <c r="G133" s="5">
        <v>3</v>
      </c>
      <c r="H133" s="27"/>
      <c r="I133" s="5"/>
    </row>
    <row r="134" spans="1:9" ht="15.75" customHeight="1" x14ac:dyDescent="0.2">
      <c r="A134" s="12"/>
      <c r="B134" s="5">
        <v>20010883</v>
      </c>
      <c r="C134" s="6" t="s">
        <v>317</v>
      </c>
      <c r="D134" s="7">
        <v>37319</v>
      </c>
      <c r="E134" s="6" t="s">
        <v>1094</v>
      </c>
      <c r="F134" s="6" t="s">
        <v>1095</v>
      </c>
      <c r="G134" s="5">
        <v>3</v>
      </c>
      <c r="H134" s="27"/>
      <c r="I134" s="5"/>
    </row>
    <row r="135" spans="1:9" ht="15.75" customHeight="1" x14ac:dyDescent="0.2">
      <c r="A135" s="12"/>
      <c r="B135" s="5" t="s">
        <v>820</v>
      </c>
      <c r="C135" s="6" t="s">
        <v>317</v>
      </c>
      <c r="D135" s="7">
        <v>37349</v>
      </c>
      <c r="E135" s="6" t="s">
        <v>906</v>
      </c>
      <c r="F135" s="6" t="s">
        <v>907</v>
      </c>
      <c r="G135" s="5">
        <v>3</v>
      </c>
      <c r="H135" s="27"/>
      <c r="I135" s="5"/>
    </row>
    <row r="136" spans="1:9" ht="15.75" customHeight="1" x14ac:dyDescent="0.2">
      <c r="A136" s="12"/>
      <c r="B136" s="5"/>
      <c r="C136" s="6"/>
      <c r="D136" s="7"/>
      <c r="E136" s="6"/>
      <c r="F136" s="6"/>
      <c r="G136" s="9">
        <f>SUM(G127:G135)</f>
        <v>23</v>
      </c>
      <c r="H136" s="15">
        <f>G136*305900</f>
        <v>7035700</v>
      </c>
      <c r="I136" s="5"/>
    </row>
    <row r="137" spans="1:9" ht="21.75" customHeight="1" x14ac:dyDescent="0.2">
      <c r="A137" s="12">
        <v>16</v>
      </c>
      <c r="B137" s="5" t="s">
        <v>634</v>
      </c>
      <c r="C137" s="6" t="s">
        <v>252</v>
      </c>
      <c r="D137" s="7">
        <v>35319</v>
      </c>
      <c r="E137" s="6" t="s">
        <v>446</v>
      </c>
      <c r="F137" s="6" t="s">
        <v>1090</v>
      </c>
      <c r="G137" s="5">
        <v>3</v>
      </c>
      <c r="H137" s="27"/>
      <c r="I137" s="5"/>
    </row>
    <row r="138" spans="1:9" ht="21.75" customHeight="1" x14ac:dyDescent="0.2">
      <c r="A138" s="12"/>
      <c r="B138" s="5" t="s">
        <v>634</v>
      </c>
      <c r="C138" s="6" t="s">
        <v>252</v>
      </c>
      <c r="D138" s="7">
        <v>35319</v>
      </c>
      <c r="E138" s="6" t="s">
        <v>558</v>
      </c>
      <c r="F138" s="6" t="s">
        <v>559</v>
      </c>
      <c r="G138" s="5">
        <v>2</v>
      </c>
      <c r="H138" s="27"/>
      <c r="I138" s="5"/>
    </row>
    <row r="139" spans="1:9" ht="21.75" customHeight="1" x14ac:dyDescent="0.2">
      <c r="A139" s="12"/>
      <c r="B139" s="5" t="s">
        <v>634</v>
      </c>
      <c r="C139" s="6" t="s">
        <v>252</v>
      </c>
      <c r="D139" s="7">
        <v>35319</v>
      </c>
      <c r="E139" s="6" t="s">
        <v>617</v>
      </c>
      <c r="F139" s="6" t="s">
        <v>631</v>
      </c>
      <c r="G139" s="5">
        <v>1</v>
      </c>
      <c r="H139" s="27"/>
      <c r="I139" s="5"/>
    </row>
    <row r="140" spans="1:9" ht="21.75" customHeight="1" x14ac:dyDescent="0.2">
      <c r="A140" s="12"/>
      <c r="B140" s="5" t="s">
        <v>634</v>
      </c>
      <c r="C140" s="6" t="s">
        <v>252</v>
      </c>
      <c r="D140" s="7">
        <v>35319</v>
      </c>
      <c r="E140" s="6" t="s">
        <v>859</v>
      </c>
      <c r="F140" s="6" t="s">
        <v>860</v>
      </c>
      <c r="G140" s="5">
        <v>3</v>
      </c>
      <c r="H140" s="27"/>
      <c r="I140" s="5"/>
    </row>
    <row r="141" spans="1:9" ht="21.75" customHeight="1" x14ac:dyDescent="0.2">
      <c r="A141" s="12"/>
      <c r="B141" s="5">
        <v>20010888</v>
      </c>
      <c r="C141" s="6" t="s">
        <v>252</v>
      </c>
      <c r="D141" s="7">
        <v>35378</v>
      </c>
      <c r="E141" s="6" t="s">
        <v>1107</v>
      </c>
      <c r="F141" s="6" t="s">
        <v>1108</v>
      </c>
      <c r="G141" s="5">
        <v>3</v>
      </c>
      <c r="H141" s="27"/>
      <c r="I141" s="5"/>
    </row>
    <row r="142" spans="1:9" ht="21.75" customHeight="1" x14ac:dyDescent="0.2">
      <c r="A142" s="12"/>
      <c r="B142" s="5">
        <v>20010888</v>
      </c>
      <c r="C142" s="6" t="s">
        <v>252</v>
      </c>
      <c r="D142" s="7">
        <v>35378</v>
      </c>
      <c r="E142" s="6" t="s">
        <v>1100</v>
      </c>
      <c r="F142" s="6" t="s">
        <v>1101</v>
      </c>
      <c r="G142" s="5">
        <v>3</v>
      </c>
      <c r="H142" s="27"/>
      <c r="I142" s="5"/>
    </row>
    <row r="143" spans="1:9" ht="21.75" customHeight="1" x14ac:dyDescent="0.2">
      <c r="A143" s="12"/>
      <c r="B143" s="5">
        <v>20010888</v>
      </c>
      <c r="C143" s="6" t="s">
        <v>252</v>
      </c>
      <c r="D143" s="7">
        <v>35378</v>
      </c>
      <c r="E143" s="6" t="s">
        <v>1094</v>
      </c>
      <c r="F143" s="6" t="s">
        <v>1095</v>
      </c>
      <c r="G143" s="5">
        <v>3</v>
      </c>
      <c r="H143" s="27"/>
      <c r="I143" s="5"/>
    </row>
    <row r="144" spans="1:9" ht="15.75" customHeight="1" x14ac:dyDescent="0.2">
      <c r="A144" s="12"/>
      <c r="B144" s="5"/>
      <c r="C144" s="6"/>
      <c r="D144" s="7"/>
      <c r="E144" s="6"/>
      <c r="F144" s="6"/>
      <c r="G144" s="9">
        <f>SUM(G137:G143)</f>
        <v>18</v>
      </c>
      <c r="H144" s="15">
        <f>G144*305900</f>
        <v>5506200</v>
      </c>
      <c r="I144" s="5"/>
    </row>
    <row r="145" spans="1:9" ht="15.75" customHeight="1" x14ac:dyDescent="0.2">
      <c r="A145" s="12">
        <v>17</v>
      </c>
      <c r="B145" s="5">
        <v>20010894</v>
      </c>
      <c r="C145" s="6" t="s">
        <v>324</v>
      </c>
      <c r="D145" s="7">
        <v>37384</v>
      </c>
      <c r="E145" s="6" t="s">
        <v>310</v>
      </c>
      <c r="F145" s="6" t="s">
        <v>311</v>
      </c>
      <c r="G145" s="5">
        <v>3</v>
      </c>
      <c r="H145" s="27"/>
      <c r="I145" s="5"/>
    </row>
    <row r="146" spans="1:9" ht="15.75" customHeight="1" x14ac:dyDescent="0.2">
      <c r="A146" s="12"/>
      <c r="B146" s="5" t="s">
        <v>784</v>
      </c>
      <c r="C146" s="6" t="s">
        <v>324</v>
      </c>
      <c r="D146" s="7">
        <v>37473</v>
      </c>
      <c r="E146" s="6" t="s">
        <v>603</v>
      </c>
      <c r="F146" s="6" t="s">
        <v>604</v>
      </c>
      <c r="G146" s="5">
        <v>1</v>
      </c>
      <c r="H146" s="27"/>
      <c r="I146" s="5"/>
    </row>
    <row r="147" spans="1:9" ht="15.75" customHeight="1" x14ac:dyDescent="0.2">
      <c r="A147" s="12"/>
      <c r="B147" s="5" t="s">
        <v>784</v>
      </c>
      <c r="C147" s="6" t="s">
        <v>324</v>
      </c>
      <c r="D147" s="7">
        <v>37473</v>
      </c>
      <c r="E147" s="6" t="s">
        <v>742</v>
      </c>
      <c r="F147" s="6" t="s">
        <v>776</v>
      </c>
      <c r="G147" s="5">
        <v>2</v>
      </c>
      <c r="H147" s="27"/>
      <c r="I147" s="5"/>
    </row>
    <row r="148" spans="1:9" ht="15.75" customHeight="1" x14ac:dyDescent="0.2">
      <c r="A148" s="12"/>
      <c r="B148" s="5" t="s">
        <v>784</v>
      </c>
      <c r="C148" s="6" t="s">
        <v>324</v>
      </c>
      <c r="D148" s="7">
        <v>37473</v>
      </c>
      <c r="E148" s="6" t="s">
        <v>859</v>
      </c>
      <c r="F148" s="6" t="s">
        <v>860</v>
      </c>
      <c r="G148" s="5">
        <v>3</v>
      </c>
      <c r="H148" s="27"/>
      <c r="I148" s="5"/>
    </row>
    <row r="149" spans="1:9" ht="15.75" customHeight="1" x14ac:dyDescent="0.2">
      <c r="A149" s="12"/>
      <c r="B149" s="5" t="s">
        <v>784</v>
      </c>
      <c r="C149" s="6" t="s">
        <v>324</v>
      </c>
      <c r="D149" s="7">
        <v>37473</v>
      </c>
      <c r="E149" s="6" t="s">
        <v>875</v>
      </c>
      <c r="F149" s="6" t="s">
        <v>1091</v>
      </c>
      <c r="G149" s="5">
        <v>3</v>
      </c>
      <c r="H149" s="27"/>
      <c r="I149" s="5"/>
    </row>
    <row r="150" spans="1:9" ht="15.75" customHeight="1" x14ac:dyDescent="0.2">
      <c r="A150" s="12"/>
      <c r="B150" s="5">
        <v>20010894</v>
      </c>
      <c r="C150" s="6" t="s">
        <v>324</v>
      </c>
      <c r="D150" s="7">
        <v>37384</v>
      </c>
      <c r="E150" s="6" t="s">
        <v>1100</v>
      </c>
      <c r="F150" s="6" t="s">
        <v>1101</v>
      </c>
      <c r="G150" s="5">
        <v>3</v>
      </c>
      <c r="H150" s="27"/>
      <c r="I150" s="5"/>
    </row>
    <row r="151" spans="1:9" ht="15.75" customHeight="1" x14ac:dyDescent="0.2">
      <c r="A151" s="12"/>
      <c r="B151" s="5" t="s">
        <v>784</v>
      </c>
      <c r="C151" s="6" t="s">
        <v>324</v>
      </c>
      <c r="D151" s="7">
        <v>37473</v>
      </c>
      <c r="E151" s="6" t="s">
        <v>885</v>
      </c>
      <c r="F151" s="6" t="s">
        <v>886</v>
      </c>
      <c r="G151" s="5">
        <v>3</v>
      </c>
      <c r="H151" s="27"/>
      <c r="I151" s="5"/>
    </row>
    <row r="152" spans="1:9" ht="15.75" customHeight="1" x14ac:dyDescent="0.2">
      <c r="A152" s="12"/>
      <c r="B152" s="5">
        <v>20010894</v>
      </c>
      <c r="C152" s="6" t="s">
        <v>324</v>
      </c>
      <c r="D152" s="7">
        <v>37384</v>
      </c>
      <c r="E152" s="6" t="s">
        <v>1094</v>
      </c>
      <c r="F152" s="6" t="s">
        <v>1095</v>
      </c>
      <c r="G152" s="5">
        <v>3</v>
      </c>
      <c r="H152" s="27"/>
      <c r="I152" s="5"/>
    </row>
    <row r="153" spans="1:9" ht="15.75" customHeight="1" x14ac:dyDescent="0.2">
      <c r="A153" s="12"/>
      <c r="B153" s="5" t="s">
        <v>784</v>
      </c>
      <c r="C153" s="6" t="s">
        <v>324</v>
      </c>
      <c r="D153" s="7">
        <v>37473</v>
      </c>
      <c r="E153" s="6" t="s">
        <v>906</v>
      </c>
      <c r="F153" s="6" t="s">
        <v>907</v>
      </c>
      <c r="G153" s="5">
        <v>3</v>
      </c>
      <c r="H153" s="27"/>
      <c r="I153" s="5"/>
    </row>
    <row r="154" spans="1:9" ht="15.75" customHeight="1" x14ac:dyDescent="0.2">
      <c r="A154" s="12"/>
      <c r="B154" s="5"/>
      <c r="C154" s="6"/>
      <c r="D154" s="7"/>
      <c r="E154" s="6"/>
      <c r="F154" s="6"/>
      <c r="G154" s="9">
        <f>SUM(G145:G153)</f>
        <v>24</v>
      </c>
      <c r="H154" s="15">
        <f>G154*305900</f>
        <v>7341600</v>
      </c>
      <c r="I154" s="5"/>
    </row>
    <row r="155" spans="1:9" ht="15.75" customHeight="1" x14ac:dyDescent="0.2">
      <c r="A155" s="12">
        <v>17</v>
      </c>
      <c r="B155" s="5">
        <v>20010895</v>
      </c>
      <c r="C155" s="6" t="s">
        <v>320</v>
      </c>
      <c r="D155" s="7">
        <v>37505</v>
      </c>
      <c r="E155" s="6" t="s">
        <v>310</v>
      </c>
      <c r="F155" s="6" t="s">
        <v>311</v>
      </c>
      <c r="G155" s="5">
        <v>3</v>
      </c>
      <c r="H155" s="27"/>
      <c r="I155" s="152" t="s">
        <v>1940</v>
      </c>
    </row>
    <row r="156" spans="1:9" ht="15.75" customHeight="1" x14ac:dyDescent="0.2">
      <c r="A156" s="12"/>
      <c r="B156" s="5" t="s">
        <v>781</v>
      </c>
      <c r="C156" s="6" t="s">
        <v>320</v>
      </c>
      <c r="D156" s="7">
        <v>37416</v>
      </c>
      <c r="E156" s="6" t="s">
        <v>603</v>
      </c>
      <c r="F156" s="6" t="s">
        <v>606</v>
      </c>
      <c r="G156" s="5">
        <v>1</v>
      </c>
      <c r="H156" s="27"/>
      <c r="I156" s="152"/>
    </row>
    <row r="157" spans="1:9" ht="15.75" customHeight="1" x14ac:dyDescent="0.2">
      <c r="A157" s="12"/>
      <c r="B157" s="5" t="s">
        <v>781</v>
      </c>
      <c r="C157" s="6" t="s">
        <v>320</v>
      </c>
      <c r="D157" s="7">
        <v>37416</v>
      </c>
      <c r="E157" s="6" t="s">
        <v>742</v>
      </c>
      <c r="F157" s="6" t="s">
        <v>776</v>
      </c>
      <c r="G157" s="5">
        <v>2</v>
      </c>
      <c r="H157" s="27"/>
      <c r="I157" s="152"/>
    </row>
    <row r="158" spans="1:9" ht="15.75" customHeight="1" x14ac:dyDescent="0.2">
      <c r="A158" s="12"/>
      <c r="B158" s="5" t="s">
        <v>781</v>
      </c>
      <c r="C158" s="6" t="s">
        <v>320</v>
      </c>
      <c r="D158" s="7">
        <v>37416</v>
      </c>
      <c r="E158" s="6" t="s">
        <v>859</v>
      </c>
      <c r="F158" s="6" t="s">
        <v>860</v>
      </c>
      <c r="G158" s="5">
        <v>3</v>
      </c>
      <c r="H158" s="27"/>
      <c r="I158" s="152"/>
    </row>
    <row r="159" spans="1:9" ht="15.75" customHeight="1" x14ac:dyDescent="0.2">
      <c r="A159" s="12"/>
      <c r="B159" s="5" t="s">
        <v>781</v>
      </c>
      <c r="C159" s="6" t="s">
        <v>320</v>
      </c>
      <c r="D159" s="7">
        <v>37416</v>
      </c>
      <c r="E159" s="6" t="s">
        <v>875</v>
      </c>
      <c r="F159" s="6" t="s">
        <v>1091</v>
      </c>
      <c r="G159" s="5">
        <v>3</v>
      </c>
      <c r="H159" s="27"/>
      <c r="I159" s="152"/>
    </row>
    <row r="160" spans="1:9" ht="15.75" customHeight="1" x14ac:dyDescent="0.2">
      <c r="A160" s="12"/>
      <c r="B160" s="5">
        <v>20010895</v>
      </c>
      <c r="C160" s="6" t="s">
        <v>320</v>
      </c>
      <c r="D160" s="7">
        <v>37505</v>
      </c>
      <c r="E160" s="6" t="s">
        <v>1100</v>
      </c>
      <c r="F160" s="6" t="s">
        <v>1101</v>
      </c>
      <c r="G160" s="5">
        <v>3</v>
      </c>
      <c r="H160" s="27"/>
      <c r="I160" s="152"/>
    </row>
    <row r="161" spans="1:9" ht="15.75" customHeight="1" x14ac:dyDescent="0.2">
      <c r="A161" s="12"/>
      <c r="B161" s="5">
        <v>20010895</v>
      </c>
      <c r="C161" s="6" t="s">
        <v>320</v>
      </c>
      <c r="D161" s="7">
        <v>37505</v>
      </c>
      <c r="E161" s="6" t="s">
        <v>1094</v>
      </c>
      <c r="F161" s="6" t="s">
        <v>1095</v>
      </c>
      <c r="G161" s="5">
        <v>3</v>
      </c>
      <c r="H161" s="27"/>
      <c r="I161" s="152"/>
    </row>
    <row r="162" spans="1:9" ht="15.75" customHeight="1" x14ac:dyDescent="0.2">
      <c r="A162" s="12"/>
      <c r="B162" s="5" t="s">
        <v>781</v>
      </c>
      <c r="C162" s="6" t="s">
        <v>320</v>
      </c>
      <c r="D162" s="7">
        <v>37416</v>
      </c>
      <c r="E162" s="6" t="s">
        <v>906</v>
      </c>
      <c r="F162" s="6" t="s">
        <v>907</v>
      </c>
      <c r="G162" s="5">
        <v>3</v>
      </c>
      <c r="H162" s="27"/>
      <c r="I162" s="152"/>
    </row>
    <row r="163" spans="1:9" ht="15.75" customHeight="1" x14ac:dyDescent="0.2">
      <c r="A163" s="12"/>
      <c r="B163" s="5"/>
      <c r="C163" s="6"/>
      <c r="D163" s="7"/>
      <c r="E163" s="6"/>
      <c r="F163" s="6"/>
      <c r="G163" s="9">
        <f>SUM(G155:G162)</f>
        <v>21</v>
      </c>
      <c r="H163" s="15">
        <f>G163*305900-1000000</f>
        <v>5423900</v>
      </c>
      <c r="I163" s="152"/>
    </row>
    <row r="164" spans="1:9" ht="15.75" customHeight="1" x14ac:dyDescent="0.2">
      <c r="A164" s="12">
        <v>18</v>
      </c>
      <c r="B164" s="5">
        <v>20010909</v>
      </c>
      <c r="C164" s="6" t="s">
        <v>326</v>
      </c>
      <c r="D164" s="7">
        <v>37347</v>
      </c>
      <c r="E164" s="6" t="s">
        <v>310</v>
      </c>
      <c r="F164" s="6" t="s">
        <v>311</v>
      </c>
      <c r="G164" s="5">
        <v>3</v>
      </c>
      <c r="H164" s="27"/>
      <c r="I164" s="5"/>
    </row>
    <row r="165" spans="1:9" ht="15.75" customHeight="1" x14ac:dyDescent="0.2">
      <c r="A165" s="12"/>
      <c r="B165" s="5" t="s">
        <v>1062</v>
      </c>
      <c r="C165" s="6" t="s">
        <v>326</v>
      </c>
      <c r="D165" s="7">
        <v>37260</v>
      </c>
      <c r="E165" s="6" t="s">
        <v>617</v>
      </c>
      <c r="F165" s="6" t="s">
        <v>651</v>
      </c>
      <c r="G165" s="5">
        <v>1</v>
      </c>
      <c r="H165" s="27"/>
      <c r="I165" s="5"/>
    </row>
    <row r="166" spans="1:9" ht="15.75" customHeight="1" x14ac:dyDescent="0.2">
      <c r="A166" s="12"/>
      <c r="B166" s="5" t="s">
        <v>1062</v>
      </c>
      <c r="C166" s="6" t="s">
        <v>326</v>
      </c>
      <c r="D166" s="7">
        <v>37260</v>
      </c>
      <c r="E166" s="6" t="s">
        <v>742</v>
      </c>
      <c r="F166" s="6" t="s">
        <v>816</v>
      </c>
      <c r="G166" s="5">
        <v>2</v>
      </c>
      <c r="H166" s="27"/>
      <c r="I166" s="5"/>
    </row>
    <row r="167" spans="1:9" ht="15.75" customHeight="1" x14ac:dyDescent="0.2">
      <c r="A167" s="12"/>
      <c r="B167" s="5" t="s">
        <v>1062</v>
      </c>
      <c r="C167" s="6" t="s">
        <v>326</v>
      </c>
      <c r="D167" s="7">
        <v>37260</v>
      </c>
      <c r="E167" s="6" t="s">
        <v>859</v>
      </c>
      <c r="F167" s="6" t="s">
        <v>860</v>
      </c>
      <c r="G167" s="5">
        <v>3</v>
      </c>
      <c r="H167" s="27"/>
      <c r="I167" s="5"/>
    </row>
    <row r="168" spans="1:9" ht="15.75" customHeight="1" x14ac:dyDescent="0.2">
      <c r="A168" s="12"/>
      <c r="B168" s="5" t="s">
        <v>1062</v>
      </c>
      <c r="C168" s="6" t="s">
        <v>326</v>
      </c>
      <c r="D168" s="7">
        <v>37260</v>
      </c>
      <c r="E168" s="6" t="s">
        <v>875</v>
      </c>
      <c r="F168" s="6" t="s">
        <v>1091</v>
      </c>
      <c r="G168" s="5">
        <v>3</v>
      </c>
      <c r="H168" s="27"/>
      <c r="I168" s="5"/>
    </row>
    <row r="169" spans="1:9" ht="15.75" customHeight="1" x14ac:dyDescent="0.2">
      <c r="A169" s="12"/>
      <c r="B169" s="5">
        <v>20010909</v>
      </c>
      <c r="C169" s="6" t="s">
        <v>326</v>
      </c>
      <c r="D169" s="7">
        <v>37347</v>
      </c>
      <c r="E169" s="6" t="s">
        <v>1100</v>
      </c>
      <c r="F169" s="6" t="s">
        <v>1101</v>
      </c>
      <c r="G169" s="5">
        <v>3</v>
      </c>
      <c r="H169" s="27"/>
      <c r="I169" s="5"/>
    </row>
    <row r="170" spans="1:9" ht="15.75" customHeight="1" x14ac:dyDescent="0.2">
      <c r="A170" s="12"/>
      <c r="B170" s="5">
        <v>20010909</v>
      </c>
      <c r="C170" s="6" t="s">
        <v>326</v>
      </c>
      <c r="D170" s="7">
        <v>37347</v>
      </c>
      <c r="E170" s="6" t="s">
        <v>1094</v>
      </c>
      <c r="F170" s="6" t="s">
        <v>1095</v>
      </c>
      <c r="G170" s="5">
        <v>3</v>
      </c>
      <c r="H170" s="27"/>
      <c r="I170" s="5"/>
    </row>
    <row r="171" spans="1:9" ht="15.75" customHeight="1" x14ac:dyDescent="0.2">
      <c r="A171" s="12"/>
      <c r="B171" s="5" t="s">
        <v>1062</v>
      </c>
      <c r="C171" s="6" t="s">
        <v>326</v>
      </c>
      <c r="D171" s="7">
        <v>37260</v>
      </c>
      <c r="E171" s="6" t="s">
        <v>906</v>
      </c>
      <c r="F171" s="6" t="s">
        <v>907</v>
      </c>
      <c r="G171" s="5">
        <v>3</v>
      </c>
      <c r="H171" s="27"/>
      <c r="I171" s="5"/>
    </row>
    <row r="172" spans="1:9" ht="15.75" customHeight="1" x14ac:dyDescent="0.2">
      <c r="A172" s="12"/>
      <c r="B172" s="5"/>
      <c r="C172" s="6"/>
      <c r="D172" s="7"/>
      <c r="E172" s="6"/>
      <c r="F172" s="6"/>
      <c r="G172" s="9">
        <f>SUM(G164:G171)</f>
        <v>21</v>
      </c>
      <c r="H172" s="15">
        <f>G172*305900</f>
        <v>6423900</v>
      </c>
      <c r="I172" s="5"/>
    </row>
    <row r="173" spans="1:9" ht="15.75" customHeight="1" x14ac:dyDescent="0.2">
      <c r="A173" s="12">
        <v>19</v>
      </c>
      <c r="B173" s="5">
        <v>20010910</v>
      </c>
      <c r="C173" s="6" t="s">
        <v>327</v>
      </c>
      <c r="D173" s="7">
        <v>37388</v>
      </c>
      <c r="E173" s="6" t="s">
        <v>310</v>
      </c>
      <c r="F173" s="6" t="s">
        <v>311</v>
      </c>
      <c r="G173" s="5">
        <v>3</v>
      </c>
      <c r="H173" s="27"/>
      <c r="I173" s="5"/>
    </row>
    <row r="174" spans="1:9" ht="15.75" customHeight="1" x14ac:dyDescent="0.2">
      <c r="A174" s="12"/>
      <c r="B174" s="5" t="s">
        <v>622</v>
      </c>
      <c r="C174" s="6" t="s">
        <v>327</v>
      </c>
      <c r="D174" s="7">
        <v>37595</v>
      </c>
      <c r="E174" s="6" t="s">
        <v>617</v>
      </c>
      <c r="F174" s="6" t="s">
        <v>618</v>
      </c>
      <c r="G174" s="5">
        <v>1</v>
      </c>
      <c r="H174" s="27"/>
      <c r="I174" s="5"/>
    </row>
    <row r="175" spans="1:9" ht="15.75" customHeight="1" x14ac:dyDescent="0.2">
      <c r="A175" s="12"/>
      <c r="B175" s="5" t="s">
        <v>622</v>
      </c>
      <c r="C175" s="6" t="s">
        <v>327</v>
      </c>
      <c r="D175" s="7">
        <v>37595</v>
      </c>
      <c r="E175" s="6" t="s">
        <v>742</v>
      </c>
      <c r="F175" s="6" t="s">
        <v>776</v>
      </c>
      <c r="G175" s="5">
        <v>2</v>
      </c>
      <c r="H175" s="27"/>
      <c r="I175" s="5"/>
    </row>
    <row r="176" spans="1:9" ht="15.75" customHeight="1" x14ac:dyDescent="0.2">
      <c r="A176" s="12"/>
      <c r="B176" s="5" t="s">
        <v>622</v>
      </c>
      <c r="C176" s="6" t="s">
        <v>327</v>
      </c>
      <c r="D176" s="7">
        <v>37595</v>
      </c>
      <c r="E176" s="6" t="s">
        <v>859</v>
      </c>
      <c r="F176" s="6" t="s">
        <v>860</v>
      </c>
      <c r="G176" s="5">
        <v>3</v>
      </c>
      <c r="H176" s="27"/>
      <c r="I176" s="5"/>
    </row>
    <row r="177" spans="1:9" ht="15.75" customHeight="1" x14ac:dyDescent="0.2">
      <c r="A177" s="12"/>
      <c r="B177" s="5" t="s">
        <v>622</v>
      </c>
      <c r="C177" s="6" t="s">
        <v>327</v>
      </c>
      <c r="D177" s="7">
        <v>37595</v>
      </c>
      <c r="E177" s="6" t="s">
        <v>875</v>
      </c>
      <c r="F177" s="6" t="s">
        <v>1091</v>
      </c>
      <c r="G177" s="5">
        <v>3</v>
      </c>
      <c r="H177" s="27"/>
      <c r="I177" s="5"/>
    </row>
    <row r="178" spans="1:9" ht="15.75" customHeight="1" x14ac:dyDescent="0.2">
      <c r="A178" s="12"/>
      <c r="B178" s="5">
        <v>20010910</v>
      </c>
      <c r="C178" s="6" t="s">
        <v>327</v>
      </c>
      <c r="D178" s="7">
        <v>37388</v>
      </c>
      <c r="E178" s="6" t="s">
        <v>1100</v>
      </c>
      <c r="F178" s="6" t="s">
        <v>1101</v>
      </c>
      <c r="G178" s="5">
        <v>3</v>
      </c>
      <c r="H178" s="27"/>
      <c r="I178" s="5"/>
    </row>
    <row r="179" spans="1:9" ht="15.75" customHeight="1" x14ac:dyDescent="0.2">
      <c r="A179" s="12"/>
      <c r="B179" s="5">
        <v>20010910</v>
      </c>
      <c r="C179" s="6" t="s">
        <v>327</v>
      </c>
      <c r="D179" s="7">
        <v>37388</v>
      </c>
      <c r="E179" s="6" t="s">
        <v>1094</v>
      </c>
      <c r="F179" s="6" t="s">
        <v>1095</v>
      </c>
      <c r="G179" s="5">
        <v>3</v>
      </c>
      <c r="H179" s="27"/>
      <c r="I179" s="5"/>
    </row>
    <row r="180" spans="1:9" ht="15.75" customHeight="1" x14ac:dyDescent="0.2">
      <c r="A180" s="12"/>
      <c r="B180" s="5" t="s">
        <v>622</v>
      </c>
      <c r="C180" s="6" t="s">
        <v>327</v>
      </c>
      <c r="D180" s="7">
        <v>37595</v>
      </c>
      <c r="E180" s="6" t="s">
        <v>906</v>
      </c>
      <c r="F180" s="6" t="s">
        <v>907</v>
      </c>
      <c r="G180" s="5">
        <v>3</v>
      </c>
      <c r="H180" s="27"/>
      <c r="I180" s="5"/>
    </row>
    <row r="181" spans="1:9" ht="15.75" customHeight="1" x14ac:dyDescent="0.2">
      <c r="A181" s="12"/>
      <c r="B181" s="5"/>
      <c r="C181" s="6"/>
      <c r="D181" s="7"/>
      <c r="E181" s="6"/>
      <c r="F181" s="6"/>
      <c r="G181" s="9">
        <f>SUM(G173:G180)</f>
        <v>21</v>
      </c>
      <c r="H181" s="15">
        <f>G181*305900</f>
        <v>6423900</v>
      </c>
      <c r="I181" s="5"/>
    </row>
    <row r="182" spans="1:9" ht="15.75" customHeight="1" x14ac:dyDescent="0.2">
      <c r="A182" s="12">
        <v>20</v>
      </c>
      <c r="B182" s="5">
        <v>20010916</v>
      </c>
      <c r="C182" s="6" t="s">
        <v>328</v>
      </c>
      <c r="D182" s="7">
        <v>37621</v>
      </c>
      <c r="E182" s="6" t="s">
        <v>310</v>
      </c>
      <c r="F182" s="6" t="s">
        <v>311</v>
      </c>
      <c r="G182" s="5">
        <v>3</v>
      </c>
      <c r="H182" s="27"/>
      <c r="I182" s="5"/>
    </row>
    <row r="183" spans="1:9" ht="15.75" customHeight="1" x14ac:dyDescent="0.2">
      <c r="A183" s="12"/>
      <c r="B183" s="5" t="s">
        <v>1059</v>
      </c>
      <c r="C183" s="6" t="s">
        <v>328</v>
      </c>
      <c r="D183" s="7" t="s">
        <v>607</v>
      </c>
      <c r="E183" s="6" t="s">
        <v>603</v>
      </c>
      <c r="F183" s="6" t="s">
        <v>606</v>
      </c>
      <c r="G183" s="5">
        <v>1</v>
      </c>
      <c r="H183" s="27"/>
      <c r="I183" s="5"/>
    </row>
    <row r="184" spans="1:9" ht="15.75" customHeight="1" x14ac:dyDescent="0.2">
      <c r="A184" s="12"/>
      <c r="B184" s="5">
        <v>20010916</v>
      </c>
      <c r="C184" s="6" t="s">
        <v>328</v>
      </c>
      <c r="D184" s="7">
        <v>37621</v>
      </c>
      <c r="E184" s="6" t="s">
        <v>742</v>
      </c>
      <c r="F184" s="6" t="s">
        <v>1104</v>
      </c>
      <c r="G184" s="5">
        <v>2</v>
      </c>
      <c r="H184" s="27"/>
      <c r="I184" s="5"/>
    </row>
    <row r="185" spans="1:9" ht="15.75" customHeight="1" x14ac:dyDescent="0.2">
      <c r="A185" s="12"/>
      <c r="B185" s="5" t="s">
        <v>1059</v>
      </c>
      <c r="C185" s="6" t="s">
        <v>328</v>
      </c>
      <c r="D185" s="7" t="s">
        <v>607</v>
      </c>
      <c r="E185" s="6" t="s">
        <v>859</v>
      </c>
      <c r="F185" s="6" t="s">
        <v>860</v>
      </c>
      <c r="G185" s="5">
        <v>3</v>
      </c>
      <c r="H185" s="27"/>
      <c r="I185" s="5"/>
    </row>
    <row r="186" spans="1:9" ht="15.75" customHeight="1" x14ac:dyDescent="0.2">
      <c r="A186" s="12"/>
      <c r="B186" s="5" t="s">
        <v>1059</v>
      </c>
      <c r="C186" s="6" t="s">
        <v>328</v>
      </c>
      <c r="D186" s="7" t="s">
        <v>607</v>
      </c>
      <c r="E186" s="6" t="s">
        <v>875</v>
      </c>
      <c r="F186" s="6" t="s">
        <v>1091</v>
      </c>
      <c r="G186" s="5">
        <v>3</v>
      </c>
      <c r="H186" s="27"/>
      <c r="I186" s="5"/>
    </row>
    <row r="187" spans="1:9" ht="15.75" customHeight="1" x14ac:dyDescent="0.2">
      <c r="A187" s="12"/>
      <c r="B187" s="5">
        <v>20010916</v>
      </c>
      <c r="C187" s="6" t="s">
        <v>328</v>
      </c>
      <c r="D187" s="7">
        <v>37621</v>
      </c>
      <c r="E187" s="6" t="s">
        <v>1100</v>
      </c>
      <c r="F187" s="6" t="s">
        <v>1101</v>
      </c>
      <c r="G187" s="5">
        <v>3</v>
      </c>
      <c r="H187" s="27"/>
      <c r="I187" s="5"/>
    </row>
    <row r="188" spans="1:9" ht="15.75" customHeight="1" x14ac:dyDescent="0.2">
      <c r="A188" s="12"/>
      <c r="B188" s="5">
        <v>20010916</v>
      </c>
      <c r="C188" s="6" t="s">
        <v>328</v>
      </c>
      <c r="D188" s="7">
        <v>37621</v>
      </c>
      <c r="E188" s="6" t="s">
        <v>1094</v>
      </c>
      <c r="F188" s="6" t="s">
        <v>1095</v>
      </c>
      <c r="G188" s="5">
        <v>3</v>
      </c>
      <c r="H188" s="27"/>
      <c r="I188" s="5"/>
    </row>
    <row r="189" spans="1:9" ht="15.75" customHeight="1" x14ac:dyDescent="0.2">
      <c r="A189" s="12"/>
      <c r="B189" s="5" t="s">
        <v>1059</v>
      </c>
      <c r="C189" s="6" t="s">
        <v>328</v>
      </c>
      <c r="D189" s="7" t="s">
        <v>607</v>
      </c>
      <c r="E189" s="6" t="s">
        <v>906</v>
      </c>
      <c r="F189" s="6" t="s">
        <v>907</v>
      </c>
      <c r="G189" s="5">
        <v>3</v>
      </c>
      <c r="H189" s="27"/>
      <c r="I189" s="5"/>
    </row>
    <row r="190" spans="1:9" ht="15.75" customHeight="1" x14ac:dyDescent="0.2">
      <c r="A190" s="12"/>
      <c r="B190" s="5"/>
      <c r="C190" s="6"/>
      <c r="D190" s="7"/>
      <c r="E190" s="6"/>
      <c r="F190" s="6"/>
      <c r="G190" s="9">
        <f>SUM(G182:G189)</f>
        <v>21</v>
      </c>
      <c r="H190" s="15">
        <f>G190*305900</f>
        <v>6423900</v>
      </c>
      <c r="I190" s="5"/>
    </row>
    <row r="191" spans="1:9" ht="15.75" customHeight="1" x14ac:dyDescent="0.2">
      <c r="A191" s="12">
        <v>21</v>
      </c>
      <c r="B191" s="5">
        <v>20010919</v>
      </c>
      <c r="C191" s="6" t="s">
        <v>330</v>
      </c>
      <c r="D191" s="7">
        <v>37551</v>
      </c>
      <c r="E191" s="6" t="s">
        <v>310</v>
      </c>
      <c r="F191" s="6" t="s">
        <v>311</v>
      </c>
      <c r="G191" s="5">
        <v>3</v>
      </c>
      <c r="H191" s="27"/>
      <c r="I191" s="5"/>
    </row>
    <row r="192" spans="1:9" ht="15.75" customHeight="1" x14ac:dyDescent="0.2">
      <c r="A192" s="12"/>
      <c r="B192" s="5" t="s">
        <v>825</v>
      </c>
      <c r="C192" s="6" t="s">
        <v>330</v>
      </c>
      <c r="D192" s="7" t="s">
        <v>676</v>
      </c>
      <c r="E192" s="6" t="s">
        <v>655</v>
      </c>
      <c r="F192" s="6" t="s">
        <v>675</v>
      </c>
      <c r="G192" s="5">
        <v>1</v>
      </c>
      <c r="H192" s="27"/>
      <c r="I192" s="5"/>
    </row>
    <row r="193" spans="1:9" ht="15.75" customHeight="1" x14ac:dyDescent="0.2">
      <c r="A193" s="12"/>
      <c r="B193" s="5" t="s">
        <v>825</v>
      </c>
      <c r="C193" s="6" t="s">
        <v>330</v>
      </c>
      <c r="D193" s="7" t="s">
        <v>676</v>
      </c>
      <c r="E193" s="6" t="s">
        <v>742</v>
      </c>
      <c r="F193" s="6" t="s">
        <v>821</v>
      </c>
      <c r="G193" s="5">
        <v>2</v>
      </c>
      <c r="H193" s="27"/>
      <c r="I193" s="5"/>
    </row>
    <row r="194" spans="1:9" ht="15.75" customHeight="1" x14ac:dyDescent="0.2">
      <c r="A194" s="12"/>
      <c r="B194" s="5" t="s">
        <v>825</v>
      </c>
      <c r="C194" s="6" t="s">
        <v>330</v>
      </c>
      <c r="D194" s="7" t="s">
        <v>676</v>
      </c>
      <c r="E194" s="6" t="s">
        <v>742</v>
      </c>
      <c r="F194" s="6" t="s">
        <v>821</v>
      </c>
      <c r="G194" s="5">
        <v>2</v>
      </c>
      <c r="H194" s="27"/>
      <c r="I194" s="5"/>
    </row>
    <row r="195" spans="1:9" ht="15.75" customHeight="1" x14ac:dyDescent="0.2">
      <c r="A195" s="12"/>
      <c r="B195" s="5" t="s">
        <v>825</v>
      </c>
      <c r="C195" s="6" t="s">
        <v>330</v>
      </c>
      <c r="D195" s="7" t="s">
        <v>676</v>
      </c>
      <c r="E195" s="6" t="s">
        <v>859</v>
      </c>
      <c r="F195" s="6" t="s">
        <v>860</v>
      </c>
      <c r="G195" s="5">
        <v>3</v>
      </c>
      <c r="H195" s="27"/>
      <c r="I195" s="5"/>
    </row>
    <row r="196" spans="1:9" ht="15.75" customHeight="1" x14ac:dyDescent="0.2">
      <c r="A196" s="12"/>
      <c r="B196" s="5" t="s">
        <v>825</v>
      </c>
      <c r="C196" s="6" t="s">
        <v>330</v>
      </c>
      <c r="D196" s="7" t="s">
        <v>676</v>
      </c>
      <c r="E196" s="6" t="s">
        <v>875</v>
      </c>
      <c r="F196" s="6" t="s">
        <v>1091</v>
      </c>
      <c r="G196" s="5">
        <v>3</v>
      </c>
      <c r="H196" s="27"/>
      <c r="I196" s="5"/>
    </row>
    <row r="197" spans="1:9" ht="15.75" customHeight="1" x14ac:dyDescent="0.2">
      <c r="A197" s="12"/>
      <c r="B197" s="5">
        <v>20010919</v>
      </c>
      <c r="C197" s="6" t="s">
        <v>330</v>
      </c>
      <c r="D197" s="7">
        <v>37551</v>
      </c>
      <c r="E197" s="6" t="s">
        <v>1100</v>
      </c>
      <c r="F197" s="6" t="s">
        <v>1101</v>
      </c>
      <c r="G197" s="5">
        <v>3</v>
      </c>
      <c r="H197" s="27"/>
      <c r="I197" s="5"/>
    </row>
    <row r="198" spans="1:9" ht="15.75" customHeight="1" x14ac:dyDescent="0.2">
      <c r="A198" s="12"/>
      <c r="B198" s="5">
        <v>20010919</v>
      </c>
      <c r="C198" s="6" t="s">
        <v>330</v>
      </c>
      <c r="D198" s="7">
        <v>37551</v>
      </c>
      <c r="E198" s="6" t="s">
        <v>1094</v>
      </c>
      <c r="F198" s="6" t="s">
        <v>1095</v>
      </c>
      <c r="G198" s="5">
        <v>3</v>
      </c>
      <c r="H198" s="27"/>
      <c r="I198" s="5"/>
    </row>
    <row r="199" spans="1:9" ht="15.75" customHeight="1" x14ac:dyDescent="0.2">
      <c r="A199" s="12"/>
      <c r="B199" s="5" t="s">
        <v>825</v>
      </c>
      <c r="C199" s="6" t="s">
        <v>330</v>
      </c>
      <c r="D199" s="7" t="s">
        <v>676</v>
      </c>
      <c r="E199" s="6" t="s">
        <v>906</v>
      </c>
      <c r="F199" s="6" t="s">
        <v>907</v>
      </c>
      <c r="G199" s="5">
        <v>3</v>
      </c>
      <c r="H199" s="27"/>
      <c r="I199" s="5"/>
    </row>
    <row r="200" spans="1:9" ht="15.75" customHeight="1" x14ac:dyDescent="0.2">
      <c r="A200" s="12"/>
      <c r="B200" s="5"/>
      <c r="C200" s="6"/>
      <c r="D200" s="7"/>
      <c r="E200" s="6"/>
      <c r="F200" s="6"/>
      <c r="G200" s="9">
        <f>SUM(G191:G199)</f>
        <v>23</v>
      </c>
      <c r="H200" s="15">
        <f>G200*305900</f>
        <v>7035700</v>
      </c>
      <c r="I200" s="5"/>
    </row>
    <row r="201" spans="1:9" ht="24.75" customHeight="1" x14ac:dyDescent="0.2">
      <c r="A201" s="12">
        <v>22</v>
      </c>
      <c r="B201" s="5">
        <v>20010945</v>
      </c>
      <c r="C201" s="6" t="s">
        <v>339</v>
      </c>
      <c r="D201" s="7">
        <v>37575</v>
      </c>
      <c r="E201" s="6" t="s">
        <v>310</v>
      </c>
      <c r="F201" s="6" t="s">
        <v>311</v>
      </c>
      <c r="G201" s="5">
        <v>3</v>
      </c>
      <c r="H201" s="27"/>
      <c r="I201" s="5"/>
    </row>
    <row r="202" spans="1:9" ht="24.75" customHeight="1" x14ac:dyDescent="0.2">
      <c r="A202" s="12"/>
      <c r="B202" s="5" t="s">
        <v>1072</v>
      </c>
      <c r="C202" s="6" t="s">
        <v>339</v>
      </c>
      <c r="D202" s="7" t="s">
        <v>508</v>
      </c>
      <c r="E202" s="6" t="s">
        <v>742</v>
      </c>
      <c r="F202" s="6" t="s">
        <v>841</v>
      </c>
      <c r="G202" s="5">
        <v>2</v>
      </c>
      <c r="H202" s="27"/>
      <c r="I202" s="5"/>
    </row>
    <row r="203" spans="1:9" ht="24.75" customHeight="1" x14ac:dyDescent="0.2">
      <c r="A203" s="12"/>
      <c r="B203" s="5" t="s">
        <v>1072</v>
      </c>
      <c r="C203" s="6" t="s">
        <v>339</v>
      </c>
      <c r="D203" s="7" t="s">
        <v>508</v>
      </c>
      <c r="E203" s="6" t="s">
        <v>859</v>
      </c>
      <c r="F203" s="6" t="s">
        <v>860</v>
      </c>
      <c r="G203" s="5">
        <v>3</v>
      </c>
      <c r="H203" s="27"/>
      <c r="I203" s="5"/>
    </row>
    <row r="204" spans="1:9" ht="24.75" customHeight="1" x14ac:dyDescent="0.2">
      <c r="A204" s="12"/>
      <c r="B204" s="5" t="s">
        <v>1072</v>
      </c>
      <c r="C204" s="6" t="s">
        <v>339</v>
      </c>
      <c r="D204" s="7" t="s">
        <v>508</v>
      </c>
      <c r="E204" s="6" t="s">
        <v>875</v>
      </c>
      <c r="F204" s="6" t="s">
        <v>1091</v>
      </c>
      <c r="G204" s="5">
        <v>3</v>
      </c>
      <c r="H204" s="27"/>
      <c r="I204" s="5"/>
    </row>
    <row r="205" spans="1:9" ht="24.75" customHeight="1" x14ac:dyDescent="0.2">
      <c r="A205" s="12"/>
      <c r="B205" s="5">
        <v>20010945</v>
      </c>
      <c r="C205" s="6" t="s">
        <v>339</v>
      </c>
      <c r="D205" s="7">
        <v>37575</v>
      </c>
      <c r="E205" s="6" t="s">
        <v>1100</v>
      </c>
      <c r="F205" s="6" t="s">
        <v>1101</v>
      </c>
      <c r="G205" s="5">
        <v>3</v>
      </c>
      <c r="H205" s="27"/>
      <c r="I205" s="5"/>
    </row>
    <row r="206" spans="1:9" ht="24.75" customHeight="1" x14ac:dyDescent="0.2">
      <c r="A206" s="12"/>
      <c r="B206" s="5">
        <v>20010945</v>
      </c>
      <c r="C206" s="6" t="s">
        <v>339</v>
      </c>
      <c r="D206" s="7">
        <v>37575</v>
      </c>
      <c r="E206" s="6" t="s">
        <v>1094</v>
      </c>
      <c r="F206" s="6" t="s">
        <v>1095</v>
      </c>
      <c r="G206" s="5">
        <v>3</v>
      </c>
      <c r="H206" s="27"/>
      <c r="I206" s="5"/>
    </row>
    <row r="207" spans="1:9" ht="24.75" customHeight="1" x14ac:dyDescent="0.2">
      <c r="A207" s="12"/>
      <c r="B207" s="5">
        <v>20010945</v>
      </c>
      <c r="C207" s="6" t="s">
        <v>339</v>
      </c>
      <c r="D207" s="7">
        <v>37575</v>
      </c>
      <c r="E207" s="6" t="s">
        <v>1098</v>
      </c>
      <c r="F207" s="6" t="s">
        <v>1099</v>
      </c>
      <c r="G207" s="5">
        <v>3</v>
      </c>
      <c r="H207" s="27"/>
      <c r="I207" s="5"/>
    </row>
    <row r="208" spans="1:9" ht="24.75" customHeight="1" x14ac:dyDescent="0.2">
      <c r="A208" s="12"/>
      <c r="B208" s="5" t="s">
        <v>1072</v>
      </c>
      <c r="C208" s="6" t="s">
        <v>339</v>
      </c>
      <c r="D208" s="7" t="s">
        <v>508</v>
      </c>
      <c r="E208" s="6" t="s">
        <v>906</v>
      </c>
      <c r="F208" s="6" t="s">
        <v>907</v>
      </c>
      <c r="G208" s="5">
        <v>3</v>
      </c>
      <c r="H208" s="27"/>
      <c r="I208" s="5"/>
    </row>
    <row r="209" spans="1:9" ht="15.75" customHeight="1" x14ac:dyDescent="0.2">
      <c r="A209" s="12"/>
      <c r="B209" s="5"/>
      <c r="C209" s="6"/>
      <c r="D209" s="7"/>
      <c r="E209" s="6"/>
      <c r="F209" s="6"/>
      <c r="G209" s="9">
        <f>SUM(G201:G208)</f>
        <v>23</v>
      </c>
      <c r="H209" s="15">
        <f>G209*305900</f>
        <v>7035700</v>
      </c>
      <c r="I209" s="5"/>
    </row>
    <row r="210" spans="1:9" ht="15.75" customHeight="1" x14ac:dyDescent="0.2">
      <c r="A210" s="12">
        <v>23</v>
      </c>
      <c r="B210" s="5">
        <v>20010951</v>
      </c>
      <c r="C210" s="6" t="s">
        <v>340</v>
      </c>
      <c r="D210" s="7">
        <v>37506</v>
      </c>
      <c r="E210" s="6" t="s">
        <v>310</v>
      </c>
      <c r="F210" s="6" t="s">
        <v>311</v>
      </c>
      <c r="G210" s="5">
        <v>3</v>
      </c>
      <c r="H210" s="27"/>
      <c r="I210" s="5"/>
    </row>
    <row r="211" spans="1:9" ht="15.75" customHeight="1" x14ac:dyDescent="0.2">
      <c r="A211" s="12"/>
      <c r="B211" s="5" t="s">
        <v>765</v>
      </c>
      <c r="C211" s="6" t="s">
        <v>340</v>
      </c>
      <c r="D211" s="7">
        <v>37446</v>
      </c>
      <c r="E211" s="6" t="s">
        <v>603</v>
      </c>
      <c r="F211" s="6" t="s">
        <v>606</v>
      </c>
      <c r="G211" s="5">
        <v>1</v>
      </c>
      <c r="H211" s="27"/>
      <c r="I211" s="5"/>
    </row>
    <row r="212" spans="1:9" ht="15.75" customHeight="1" x14ac:dyDescent="0.2">
      <c r="A212" s="12"/>
      <c r="B212" s="5" t="s">
        <v>765</v>
      </c>
      <c r="C212" s="6" t="s">
        <v>340</v>
      </c>
      <c r="D212" s="7">
        <v>37446</v>
      </c>
      <c r="E212" s="6" t="s">
        <v>757</v>
      </c>
      <c r="F212" s="6" t="s">
        <v>758</v>
      </c>
      <c r="G212" s="5">
        <v>2</v>
      </c>
      <c r="H212" s="27"/>
      <c r="I212" s="5"/>
    </row>
    <row r="213" spans="1:9" ht="15.75" customHeight="1" x14ac:dyDescent="0.2">
      <c r="A213" s="12"/>
      <c r="B213" s="5" t="s">
        <v>765</v>
      </c>
      <c r="C213" s="6" t="s">
        <v>340</v>
      </c>
      <c r="D213" s="7">
        <v>37446</v>
      </c>
      <c r="E213" s="6" t="s">
        <v>859</v>
      </c>
      <c r="F213" s="6" t="s">
        <v>860</v>
      </c>
      <c r="G213" s="5">
        <v>3</v>
      </c>
      <c r="H213" s="27"/>
      <c r="I213" s="5"/>
    </row>
    <row r="214" spans="1:9" ht="15.75" customHeight="1" x14ac:dyDescent="0.2">
      <c r="A214" s="12"/>
      <c r="B214" s="5" t="s">
        <v>765</v>
      </c>
      <c r="C214" s="6" t="s">
        <v>340</v>
      </c>
      <c r="D214" s="7">
        <v>37446</v>
      </c>
      <c r="E214" s="6" t="s">
        <v>875</v>
      </c>
      <c r="F214" s="6" t="s">
        <v>1091</v>
      </c>
      <c r="G214" s="5">
        <v>3</v>
      </c>
      <c r="H214" s="27"/>
      <c r="I214" s="5"/>
    </row>
    <row r="215" spans="1:9" ht="15.75" customHeight="1" x14ac:dyDescent="0.2">
      <c r="A215" s="12"/>
      <c r="B215" s="5">
        <v>20010951</v>
      </c>
      <c r="C215" s="6" t="s">
        <v>340</v>
      </c>
      <c r="D215" s="7">
        <v>37506</v>
      </c>
      <c r="E215" s="6" t="s">
        <v>1100</v>
      </c>
      <c r="F215" s="6" t="s">
        <v>1101</v>
      </c>
      <c r="G215" s="5">
        <v>3</v>
      </c>
      <c r="H215" s="27"/>
      <c r="I215" s="5"/>
    </row>
    <row r="216" spans="1:9" ht="15.75" customHeight="1" x14ac:dyDescent="0.2">
      <c r="A216" s="12"/>
      <c r="B216" s="5">
        <v>20010951</v>
      </c>
      <c r="C216" s="6" t="s">
        <v>340</v>
      </c>
      <c r="D216" s="7">
        <v>37506</v>
      </c>
      <c r="E216" s="6" t="s">
        <v>1094</v>
      </c>
      <c r="F216" s="6" t="s">
        <v>1095</v>
      </c>
      <c r="G216" s="5">
        <v>3</v>
      </c>
      <c r="H216" s="27"/>
      <c r="I216" s="5"/>
    </row>
    <row r="217" spans="1:9" ht="15.75" customHeight="1" x14ac:dyDescent="0.2">
      <c r="A217" s="12"/>
      <c r="B217" s="5" t="s">
        <v>765</v>
      </c>
      <c r="C217" s="6" t="s">
        <v>340</v>
      </c>
      <c r="D217" s="7">
        <v>37446</v>
      </c>
      <c r="E217" s="6" t="s">
        <v>906</v>
      </c>
      <c r="F217" s="6" t="s">
        <v>907</v>
      </c>
      <c r="G217" s="5">
        <v>3</v>
      </c>
      <c r="H217" s="27"/>
      <c r="I217" s="5"/>
    </row>
    <row r="218" spans="1:9" ht="15.75" customHeight="1" x14ac:dyDescent="0.2">
      <c r="A218" s="12"/>
      <c r="B218" s="5"/>
      <c r="C218" s="6"/>
      <c r="D218" s="7"/>
      <c r="E218" s="6"/>
      <c r="F218" s="6"/>
      <c r="G218" s="9">
        <f>SUM(G210:G217)</f>
        <v>21</v>
      </c>
      <c r="H218" s="15">
        <f>G218*305900</f>
        <v>6423900</v>
      </c>
      <c r="I218" s="5"/>
    </row>
    <row r="219" spans="1:9" ht="15.75" customHeight="1" x14ac:dyDescent="0.2">
      <c r="A219" s="12">
        <v>24</v>
      </c>
      <c r="B219" s="5">
        <v>20010955</v>
      </c>
      <c r="C219" s="6" t="s">
        <v>341</v>
      </c>
      <c r="D219" s="7">
        <v>37326</v>
      </c>
      <c r="E219" s="6" t="s">
        <v>310</v>
      </c>
      <c r="F219" s="6" t="s">
        <v>311</v>
      </c>
      <c r="G219" s="5">
        <v>3</v>
      </c>
      <c r="H219" s="27"/>
      <c r="I219" s="5"/>
    </row>
    <row r="220" spans="1:9" ht="15.75" customHeight="1" x14ac:dyDescent="0.2">
      <c r="A220" s="12"/>
      <c r="B220" s="5" t="s">
        <v>1064</v>
      </c>
      <c r="C220" s="6" t="s">
        <v>341</v>
      </c>
      <c r="D220" s="7">
        <v>37563</v>
      </c>
      <c r="E220" s="6" t="s">
        <v>655</v>
      </c>
      <c r="F220" s="6" t="s">
        <v>675</v>
      </c>
      <c r="G220" s="5">
        <v>1</v>
      </c>
      <c r="H220" s="27"/>
      <c r="I220" s="5"/>
    </row>
    <row r="221" spans="1:9" ht="15.75" customHeight="1" x14ac:dyDescent="0.2">
      <c r="A221" s="12"/>
      <c r="B221" s="5">
        <v>20010955</v>
      </c>
      <c r="C221" s="6" t="s">
        <v>341</v>
      </c>
      <c r="D221" s="7">
        <v>37326</v>
      </c>
      <c r="E221" s="6" t="s">
        <v>742</v>
      </c>
      <c r="F221" s="6" t="s">
        <v>1104</v>
      </c>
      <c r="G221" s="5">
        <v>2</v>
      </c>
      <c r="H221" s="27"/>
      <c r="I221" s="5"/>
    </row>
    <row r="222" spans="1:9" ht="15.75" customHeight="1" x14ac:dyDescent="0.2">
      <c r="A222" s="12"/>
      <c r="B222" s="5" t="s">
        <v>1064</v>
      </c>
      <c r="C222" s="6" t="s">
        <v>341</v>
      </c>
      <c r="D222" s="7">
        <v>37563</v>
      </c>
      <c r="E222" s="6" t="s">
        <v>859</v>
      </c>
      <c r="F222" s="6" t="s">
        <v>860</v>
      </c>
      <c r="G222" s="5">
        <v>3</v>
      </c>
      <c r="H222" s="27"/>
      <c r="I222" s="5"/>
    </row>
    <row r="223" spans="1:9" ht="15.75" customHeight="1" x14ac:dyDescent="0.2">
      <c r="A223" s="12"/>
      <c r="B223" s="5" t="s">
        <v>1064</v>
      </c>
      <c r="C223" s="6" t="s">
        <v>341</v>
      </c>
      <c r="D223" s="7">
        <v>37563</v>
      </c>
      <c r="E223" s="6" t="s">
        <v>875</v>
      </c>
      <c r="F223" s="6" t="s">
        <v>1091</v>
      </c>
      <c r="G223" s="5">
        <v>3</v>
      </c>
      <c r="H223" s="27"/>
      <c r="I223" s="5"/>
    </row>
    <row r="224" spans="1:9" ht="15.75" customHeight="1" x14ac:dyDescent="0.2">
      <c r="A224" s="12"/>
      <c r="B224" s="5">
        <v>20010955</v>
      </c>
      <c r="C224" s="6" t="s">
        <v>341</v>
      </c>
      <c r="D224" s="7">
        <v>37326</v>
      </c>
      <c r="E224" s="6" t="s">
        <v>1100</v>
      </c>
      <c r="F224" s="6" t="s">
        <v>1101</v>
      </c>
      <c r="G224" s="5">
        <v>3</v>
      </c>
      <c r="H224" s="27"/>
      <c r="I224" s="5"/>
    </row>
    <row r="225" spans="1:9" ht="15.75" customHeight="1" x14ac:dyDescent="0.2">
      <c r="A225" s="12"/>
      <c r="B225" s="5">
        <v>20010955</v>
      </c>
      <c r="C225" s="6" t="s">
        <v>341</v>
      </c>
      <c r="D225" s="7">
        <v>37326</v>
      </c>
      <c r="E225" s="6" t="s">
        <v>1094</v>
      </c>
      <c r="F225" s="6" t="s">
        <v>1095</v>
      </c>
      <c r="G225" s="5">
        <v>3</v>
      </c>
      <c r="H225" s="27"/>
      <c r="I225" s="5"/>
    </row>
    <row r="226" spans="1:9" ht="15.75" customHeight="1" x14ac:dyDescent="0.2">
      <c r="A226" s="12"/>
      <c r="B226" s="5" t="s">
        <v>1064</v>
      </c>
      <c r="C226" s="6" t="s">
        <v>341</v>
      </c>
      <c r="D226" s="7">
        <v>37563</v>
      </c>
      <c r="E226" s="6" t="s">
        <v>906</v>
      </c>
      <c r="F226" s="6" t="s">
        <v>907</v>
      </c>
      <c r="G226" s="5">
        <v>3</v>
      </c>
      <c r="H226" s="27"/>
      <c r="I226" s="5"/>
    </row>
    <row r="227" spans="1:9" ht="15.75" customHeight="1" x14ac:dyDescent="0.2">
      <c r="A227" s="12"/>
      <c r="B227" s="5"/>
      <c r="C227" s="6"/>
      <c r="D227" s="7"/>
      <c r="E227" s="6"/>
      <c r="F227" s="6"/>
      <c r="G227" s="9">
        <f>SUM(G219:G226)</f>
        <v>21</v>
      </c>
      <c r="H227" s="15">
        <f>G227*305900</f>
        <v>6423900</v>
      </c>
      <c r="I227" s="5"/>
    </row>
    <row r="228" spans="1:9" ht="15.75" customHeight="1" x14ac:dyDescent="0.2">
      <c r="A228" s="12">
        <v>25</v>
      </c>
      <c r="B228" s="5">
        <v>20010957</v>
      </c>
      <c r="C228" s="6" t="s">
        <v>343</v>
      </c>
      <c r="D228" s="7">
        <v>37316</v>
      </c>
      <c r="E228" s="6" t="s">
        <v>310</v>
      </c>
      <c r="F228" s="6" t="s">
        <v>311</v>
      </c>
      <c r="G228" s="5">
        <v>3</v>
      </c>
      <c r="H228" s="27"/>
      <c r="I228" s="5"/>
    </row>
    <row r="229" spans="1:9" ht="15.75" customHeight="1" x14ac:dyDescent="0.2">
      <c r="A229" s="12"/>
      <c r="B229" s="5" t="s">
        <v>794</v>
      </c>
      <c r="C229" s="6" t="s">
        <v>343</v>
      </c>
      <c r="D229" s="7">
        <v>37259</v>
      </c>
      <c r="E229" s="6" t="s">
        <v>603</v>
      </c>
      <c r="F229" s="6" t="s">
        <v>606</v>
      </c>
      <c r="G229" s="5">
        <v>1</v>
      </c>
      <c r="H229" s="27"/>
      <c r="I229" s="5"/>
    </row>
    <row r="230" spans="1:9" ht="15.75" customHeight="1" x14ac:dyDescent="0.2">
      <c r="A230" s="12"/>
      <c r="B230" s="5" t="s">
        <v>794</v>
      </c>
      <c r="C230" s="6" t="s">
        <v>343</v>
      </c>
      <c r="D230" s="7">
        <v>37259</v>
      </c>
      <c r="E230" s="6" t="s">
        <v>742</v>
      </c>
      <c r="F230" s="6" t="s">
        <v>776</v>
      </c>
      <c r="G230" s="5">
        <v>2</v>
      </c>
      <c r="H230" s="27"/>
      <c r="I230" s="5"/>
    </row>
    <row r="231" spans="1:9" ht="15.75" customHeight="1" x14ac:dyDescent="0.2">
      <c r="A231" s="12"/>
      <c r="B231" s="5" t="s">
        <v>794</v>
      </c>
      <c r="C231" s="6" t="s">
        <v>343</v>
      </c>
      <c r="D231" s="7">
        <v>37259</v>
      </c>
      <c r="E231" s="6" t="s">
        <v>859</v>
      </c>
      <c r="F231" s="6" t="s">
        <v>860</v>
      </c>
      <c r="G231" s="5">
        <v>3</v>
      </c>
      <c r="H231" s="27"/>
      <c r="I231" s="5"/>
    </row>
    <row r="232" spans="1:9" ht="15.75" customHeight="1" x14ac:dyDescent="0.2">
      <c r="A232" s="12"/>
      <c r="B232" s="5" t="s">
        <v>794</v>
      </c>
      <c r="C232" s="6" t="s">
        <v>343</v>
      </c>
      <c r="D232" s="7">
        <v>37259</v>
      </c>
      <c r="E232" s="6" t="s">
        <v>875</v>
      </c>
      <c r="F232" s="6" t="s">
        <v>1091</v>
      </c>
      <c r="G232" s="5">
        <v>3</v>
      </c>
      <c r="H232" s="27"/>
      <c r="I232" s="5"/>
    </row>
    <row r="233" spans="1:9" ht="15.75" customHeight="1" x14ac:dyDescent="0.2">
      <c r="A233" s="12"/>
      <c r="B233" s="5">
        <v>20010957</v>
      </c>
      <c r="C233" s="6" t="s">
        <v>343</v>
      </c>
      <c r="D233" s="7">
        <v>37316</v>
      </c>
      <c r="E233" s="6" t="s">
        <v>1100</v>
      </c>
      <c r="F233" s="6" t="s">
        <v>1101</v>
      </c>
      <c r="G233" s="5">
        <v>3</v>
      </c>
      <c r="H233" s="27"/>
      <c r="I233" s="5"/>
    </row>
    <row r="234" spans="1:9" ht="15.75" customHeight="1" x14ac:dyDescent="0.2">
      <c r="A234" s="12"/>
      <c r="B234" s="5">
        <v>20010957</v>
      </c>
      <c r="C234" s="6" t="s">
        <v>343</v>
      </c>
      <c r="D234" s="7">
        <v>37316</v>
      </c>
      <c r="E234" s="6" t="s">
        <v>1094</v>
      </c>
      <c r="F234" s="6" t="s">
        <v>1095</v>
      </c>
      <c r="G234" s="5">
        <v>3</v>
      </c>
      <c r="H234" s="27"/>
      <c r="I234" s="5"/>
    </row>
    <row r="235" spans="1:9" ht="15.75" customHeight="1" x14ac:dyDescent="0.2">
      <c r="A235" s="12"/>
      <c r="B235" s="5" t="s">
        <v>794</v>
      </c>
      <c r="C235" s="6" t="s">
        <v>343</v>
      </c>
      <c r="D235" s="7">
        <v>37259</v>
      </c>
      <c r="E235" s="6" t="s">
        <v>906</v>
      </c>
      <c r="F235" s="6" t="s">
        <v>907</v>
      </c>
      <c r="G235" s="5">
        <v>3</v>
      </c>
      <c r="H235" s="27"/>
      <c r="I235" s="5"/>
    </row>
    <row r="236" spans="1:9" ht="15.75" customHeight="1" x14ac:dyDescent="0.2">
      <c r="A236" s="12"/>
      <c r="B236" s="5"/>
      <c r="C236" s="6"/>
      <c r="D236" s="7"/>
      <c r="E236" s="6"/>
      <c r="F236" s="6"/>
      <c r="G236" s="9">
        <f>SUM(G228:G235)</f>
        <v>21</v>
      </c>
      <c r="H236" s="15">
        <f>G236*305900</f>
        <v>6423900</v>
      </c>
      <c r="I236" s="5"/>
    </row>
    <row r="237" spans="1:9" ht="22.5" customHeight="1" x14ac:dyDescent="0.2">
      <c r="A237" s="12">
        <v>26</v>
      </c>
      <c r="B237" s="5">
        <v>20010961</v>
      </c>
      <c r="C237" s="6" t="s">
        <v>345</v>
      </c>
      <c r="D237" s="7">
        <v>37583</v>
      </c>
      <c r="E237" s="6" t="s">
        <v>310</v>
      </c>
      <c r="F237" s="6" t="s">
        <v>311</v>
      </c>
      <c r="G237" s="5">
        <v>3</v>
      </c>
      <c r="H237" s="27"/>
      <c r="I237" s="152" t="s">
        <v>1940</v>
      </c>
    </row>
    <row r="238" spans="1:9" ht="22.5" customHeight="1" x14ac:dyDescent="0.2">
      <c r="A238" s="12"/>
      <c r="B238" s="5">
        <v>20010961</v>
      </c>
      <c r="C238" s="6" t="s">
        <v>345</v>
      </c>
      <c r="D238" s="7">
        <v>37583</v>
      </c>
      <c r="E238" s="6" t="s">
        <v>408</v>
      </c>
      <c r="F238" s="6" t="s">
        <v>409</v>
      </c>
      <c r="G238" s="5">
        <v>3</v>
      </c>
      <c r="H238" s="27"/>
      <c r="I238" s="152"/>
    </row>
    <row r="239" spans="1:9" ht="22.5" customHeight="1" x14ac:dyDescent="0.2">
      <c r="A239" s="12"/>
      <c r="B239" s="5" t="s">
        <v>639</v>
      </c>
      <c r="C239" s="6" t="s">
        <v>345</v>
      </c>
      <c r="D239" s="7" t="s">
        <v>141</v>
      </c>
      <c r="E239" s="6" t="s">
        <v>617</v>
      </c>
      <c r="F239" s="6" t="s">
        <v>631</v>
      </c>
      <c r="G239" s="5">
        <v>1</v>
      </c>
      <c r="H239" s="27"/>
      <c r="I239" s="152"/>
    </row>
    <row r="240" spans="1:9" ht="22.5" customHeight="1" x14ac:dyDescent="0.2">
      <c r="A240" s="12"/>
      <c r="B240" s="5" t="s">
        <v>639</v>
      </c>
      <c r="C240" s="6" t="s">
        <v>345</v>
      </c>
      <c r="D240" s="7" t="s">
        <v>141</v>
      </c>
      <c r="E240" s="6" t="s">
        <v>859</v>
      </c>
      <c r="F240" s="6" t="s">
        <v>860</v>
      </c>
      <c r="G240" s="5">
        <v>3</v>
      </c>
      <c r="H240" s="27"/>
      <c r="I240" s="152"/>
    </row>
    <row r="241" spans="1:9" ht="22.5" customHeight="1" x14ac:dyDescent="0.2">
      <c r="A241" s="12"/>
      <c r="B241" s="5" t="s">
        <v>639</v>
      </c>
      <c r="C241" s="6" t="s">
        <v>345</v>
      </c>
      <c r="D241" s="7" t="s">
        <v>141</v>
      </c>
      <c r="E241" s="6" t="s">
        <v>861</v>
      </c>
      <c r="F241" s="6" t="s">
        <v>862</v>
      </c>
      <c r="G241" s="5">
        <v>3</v>
      </c>
      <c r="H241" s="27"/>
      <c r="I241" s="152"/>
    </row>
    <row r="242" spans="1:9" ht="22.5" customHeight="1" x14ac:dyDescent="0.2">
      <c r="A242" s="12"/>
      <c r="B242" s="5">
        <v>20010961</v>
      </c>
      <c r="C242" s="6" t="s">
        <v>345</v>
      </c>
      <c r="D242" s="7">
        <v>37583</v>
      </c>
      <c r="E242" s="6" t="s">
        <v>1100</v>
      </c>
      <c r="F242" s="6" t="s">
        <v>1101</v>
      </c>
      <c r="G242" s="5">
        <v>3</v>
      </c>
      <c r="H242" s="27"/>
      <c r="I242" s="152"/>
    </row>
    <row r="243" spans="1:9" ht="22.5" customHeight="1" x14ac:dyDescent="0.2">
      <c r="A243" s="12"/>
      <c r="B243" s="5">
        <v>20010961</v>
      </c>
      <c r="C243" s="6" t="s">
        <v>345</v>
      </c>
      <c r="D243" s="7">
        <v>37583</v>
      </c>
      <c r="E243" s="6" t="s">
        <v>1094</v>
      </c>
      <c r="F243" s="6" t="s">
        <v>1095</v>
      </c>
      <c r="G243" s="5">
        <v>3</v>
      </c>
      <c r="H243" s="27"/>
      <c r="I243" s="152"/>
    </row>
    <row r="244" spans="1:9" ht="22.5" customHeight="1" x14ac:dyDescent="0.2">
      <c r="A244" s="12"/>
      <c r="B244" s="5" t="s">
        <v>639</v>
      </c>
      <c r="C244" s="6" t="s">
        <v>345</v>
      </c>
      <c r="D244" s="7" t="s">
        <v>141</v>
      </c>
      <c r="E244" s="6" t="s">
        <v>906</v>
      </c>
      <c r="F244" s="6" t="s">
        <v>907</v>
      </c>
      <c r="G244" s="5">
        <v>3</v>
      </c>
      <c r="H244" s="27"/>
      <c r="I244" s="152"/>
    </row>
    <row r="245" spans="1:9" ht="15.75" customHeight="1" x14ac:dyDescent="0.2">
      <c r="A245" s="12"/>
      <c r="B245" s="5"/>
      <c r="C245" s="6"/>
      <c r="D245" s="7"/>
      <c r="E245" s="6"/>
      <c r="F245" s="6"/>
      <c r="G245" s="9">
        <f>SUM(G237:G244)</f>
        <v>22</v>
      </c>
      <c r="H245" s="15">
        <f>G245*305900-1000000</f>
        <v>5729800</v>
      </c>
      <c r="I245" s="152"/>
    </row>
    <row r="246" spans="1:9" ht="15.75" customHeight="1" x14ac:dyDescent="0.2">
      <c r="A246" s="12">
        <v>27</v>
      </c>
      <c r="B246" s="5">
        <v>20010968</v>
      </c>
      <c r="C246" s="6" t="s">
        <v>347</v>
      </c>
      <c r="D246" s="7">
        <v>37379</v>
      </c>
      <c r="E246" s="6" t="s">
        <v>310</v>
      </c>
      <c r="F246" s="6" t="s">
        <v>311</v>
      </c>
      <c r="G246" s="5">
        <v>3</v>
      </c>
      <c r="H246" s="27"/>
      <c r="I246" s="5"/>
    </row>
    <row r="247" spans="1:9" ht="15.75" customHeight="1" x14ac:dyDescent="0.2">
      <c r="A247" s="12"/>
      <c r="B247" s="5" t="s">
        <v>828</v>
      </c>
      <c r="C247" s="6" t="s">
        <v>347</v>
      </c>
      <c r="D247" s="7">
        <v>37320</v>
      </c>
      <c r="E247" s="6" t="s">
        <v>603</v>
      </c>
      <c r="F247" s="6" t="s">
        <v>604</v>
      </c>
      <c r="G247" s="5">
        <v>1</v>
      </c>
      <c r="H247" s="27"/>
      <c r="I247" s="5"/>
    </row>
    <row r="248" spans="1:9" ht="15.75" customHeight="1" x14ac:dyDescent="0.2">
      <c r="A248" s="12"/>
      <c r="B248" s="5" t="s">
        <v>828</v>
      </c>
      <c r="C248" s="6" t="s">
        <v>347</v>
      </c>
      <c r="D248" s="7">
        <v>37320</v>
      </c>
      <c r="E248" s="6" t="s">
        <v>742</v>
      </c>
      <c r="F248" s="6" t="s">
        <v>821</v>
      </c>
      <c r="G248" s="5">
        <v>2</v>
      </c>
      <c r="H248" s="27"/>
      <c r="I248" s="5"/>
    </row>
    <row r="249" spans="1:9" ht="15.75" customHeight="1" x14ac:dyDescent="0.2">
      <c r="A249" s="12"/>
      <c r="B249" s="5" t="s">
        <v>828</v>
      </c>
      <c r="C249" s="6" t="s">
        <v>347</v>
      </c>
      <c r="D249" s="7">
        <v>37320</v>
      </c>
      <c r="E249" s="6" t="s">
        <v>742</v>
      </c>
      <c r="F249" s="6" t="s">
        <v>821</v>
      </c>
      <c r="G249" s="5">
        <v>2</v>
      </c>
      <c r="H249" s="27"/>
      <c r="I249" s="5"/>
    </row>
    <row r="250" spans="1:9" ht="15.75" customHeight="1" x14ac:dyDescent="0.2">
      <c r="A250" s="12"/>
      <c r="B250" s="5" t="s">
        <v>828</v>
      </c>
      <c r="C250" s="6" t="s">
        <v>347</v>
      </c>
      <c r="D250" s="7">
        <v>37320</v>
      </c>
      <c r="E250" s="6" t="s">
        <v>859</v>
      </c>
      <c r="F250" s="6" t="s">
        <v>860</v>
      </c>
      <c r="G250" s="5">
        <v>3</v>
      </c>
      <c r="H250" s="27"/>
      <c r="I250" s="5"/>
    </row>
    <row r="251" spans="1:9" ht="15.75" customHeight="1" x14ac:dyDescent="0.2">
      <c r="A251" s="12"/>
      <c r="B251" s="5" t="s">
        <v>828</v>
      </c>
      <c r="C251" s="6" t="s">
        <v>347</v>
      </c>
      <c r="D251" s="7">
        <v>37320</v>
      </c>
      <c r="E251" s="6" t="s">
        <v>875</v>
      </c>
      <c r="F251" s="6" t="s">
        <v>1091</v>
      </c>
      <c r="G251" s="5">
        <v>3</v>
      </c>
      <c r="H251" s="27"/>
      <c r="I251" s="5"/>
    </row>
    <row r="252" spans="1:9" ht="15.75" customHeight="1" x14ac:dyDescent="0.2">
      <c r="A252" s="12"/>
      <c r="B252" s="5">
        <v>20010968</v>
      </c>
      <c r="C252" s="6" t="s">
        <v>347</v>
      </c>
      <c r="D252" s="7">
        <v>37379</v>
      </c>
      <c r="E252" s="6" t="s">
        <v>1100</v>
      </c>
      <c r="F252" s="6" t="s">
        <v>1101</v>
      </c>
      <c r="G252" s="5">
        <v>3</v>
      </c>
      <c r="H252" s="27"/>
      <c r="I252" s="5"/>
    </row>
    <row r="253" spans="1:9" ht="15.75" customHeight="1" x14ac:dyDescent="0.2">
      <c r="A253" s="12"/>
      <c r="B253" s="5">
        <v>20010968</v>
      </c>
      <c r="C253" s="6" t="s">
        <v>347</v>
      </c>
      <c r="D253" s="7">
        <v>37379</v>
      </c>
      <c r="E253" s="6" t="s">
        <v>1094</v>
      </c>
      <c r="F253" s="6" t="s">
        <v>1095</v>
      </c>
      <c r="G253" s="5">
        <v>3</v>
      </c>
      <c r="H253" s="27"/>
      <c r="I253" s="5"/>
    </row>
    <row r="254" spans="1:9" ht="15.75" customHeight="1" x14ac:dyDescent="0.2">
      <c r="A254" s="12"/>
      <c r="B254" s="5" t="s">
        <v>828</v>
      </c>
      <c r="C254" s="6" t="s">
        <v>347</v>
      </c>
      <c r="D254" s="7">
        <v>37320</v>
      </c>
      <c r="E254" s="6" t="s">
        <v>906</v>
      </c>
      <c r="F254" s="6" t="s">
        <v>907</v>
      </c>
      <c r="G254" s="5">
        <v>3</v>
      </c>
      <c r="H254" s="27"/>
      <c r="I254" s="5"/>
    </row>
    <row r="255" spans="1:9" ht="15.75" customHeight="1" x14ac:dyDescent="0.2">
      <c r="A255" s="12"/>
      <c r="B255" s="5"/>
      <c r="C255" s="6"/>
      <c r="D255" s="7"/>
      <c r="E255" s="6"/>
      <c r="F255" s="6"/>
      <c r="G255" s="9">
        <f>SUM(G246:G254)</f>
        <v>23</v>
      </c>
      <c r="H255" s="15">
        <f>G255*305900</f>
        <v>7035700</v>
      </c>
      <c r="I255" s="5"/>
    </row>
    <row r="256" spans="1:9" ht="15.75" customHeight="1" x14ac:dyDescent="0.2">
      <c r="A256" s="12">
        <v>28</v>
      </c>
      <c r="B256" s="5">
        <v>20010969</v>
      </c>
      <c r="C256" s="6" t="s">
        <v>348</v>
      </c>
      <c r="D256" s="7">
        <v>37458</v>
      </c>
      <c r="E256" s="6" t="s">
        <v>310</v>
      </c>
      <c r="F256" s="6" t="s">
        <v>311</v>
      </c>
      <c r="G256" s="5">
        <v>3</v>
      </c>
      <c r="H256" s="27"/>
      <c r="I256" s="5"/>
    </row>
    <row r="257" spans="1:9" ht="15.75" customHeight="1" x14ac:dyDescent="0.2">
      <c r="A257" s="12"/>
      <c r="B257" s="5" t="s">
        <v>796</v>
      </c>
      <c r="C257" s="6" t="s">
        <v>348</v>
      </c>
      <c r="D257" s="7" t="s">
        <v>797</v>
      </c>
      <c r="E257" s="6" t="s">
        <v>742</v>
      </c>
      <c r="F257" s="6" t="s">
        <v>776</v>
      </c>
      <c r="G257" s="5">
        <v>2</v>
      </c>
      <c r="H257" s="27"/>
      <c r="I257" s="5"/>
    </row>
    <row r="258" spans="1:9" ht="15.75" customHeight="1" x14ac:dyDescent="0.2">
      <c r="A258" s="12"/>
      <c r="B258" s="5" t="s">
        <v>796</v>
      </c>
      <c r="C258" s="6" t="s">
        <v>348</v>
      </c>
      <c r="D258" s="7" t="s">
        <v>797</v>
      </c>
      <c r="E258" s="6" t="s">
        <v>859</v>
      </c>
      <c r="F258" s="6" t="s">
        <v>860</v>
      </c>
      <c r="G258" s="5">
        <v>3</v>
      </c>
      <c r="H258" s="27"/>
      <c r="I258" s="5"/>
    </row>
    <row r="259" spans="1:9" ht="15.75" customHeight="1" x14ac:dyDescent="0.2">
      <c r="A259" s="12"/>
      <c r="B259" s="5" t="s">
        <v>796</v>
      </c>
      <c r="C259" s="6" t="s">
        <v>348</v>
      </c>
      <c r="D259" s="7" t="s">
        <v>797</v>
      </c>
      <c r="E259" s="6" t="s">
        <v>875</v>
      </c>
      <c r="F259" s="6" t="s">
        <v>1091</v>
      </c>
      <c r="G259" s="5">
        <v>3</v>
      </c>
      <c r="H259" s="27"/>
      <c r="I259" s="5"/>
    </row>
    <row r="260" spans="1:9" ht="15.75" customHeight="1" x14ac:dyDescent="0.2">
      <c r="A260" s="12"/>
      <c r="B260" s="5">
        <v>20010969</v>
      </c>
      <c r="C260" s="6" t="s">
        <v>348</v>
      </c>
      <c r="D260" s="7">
        <v>37458</v>
      </c>
      <c r="E260" s="6" t="s">
        <v>1100</v>
      </c>
      <c r="F260" s="6" t="s">
        <v>1101</v>
      </c>
      <c r="G260" s="5">
        <v>3</v>
      </c>
      <c r="H260" s="27"/>
      <c r="I260" s="5"/>
    </row>
    <row r="261" spans="1:9" ht="15.75" customHeight="1" x14ac:dyDescent="0.2">
      <c r="A261" s="12"/>
      <c r="B261" s="5">
        <v>20010969</v>
      </c>
      <c r="C261" s="6" t="s">
        <v>348</v>
      </c>
      <c r="D261" s="7">
        <v>37458</v>
      </c>
      <c r="E261" s="6" t="s">
        <v>1094</v>
      </c>
      <c r="F261" s="6" t="s">
        <v>1095</v>
      </c>
      <c r="G261" s="5">
        <v>3</v>
      </c>
      <c r="H261" s="27"/>
      <c r="I261" s="5"/>
    </row>
    <row r="262" spans="1:9" ht="15.75" customHeight="1" x14ac:dyDescent="0.2">
      <c r="A262" s="12"/>
      <c r="B262" s="5" t="s">
        <v>796</v>
      </c>
      <c r="C262" s="6" t="s">
        <v>348</v>
      </c>
      <c r="D262" s="7" t="s">
        <v>797</v>
      </c>
      <c r="E262" s="6" t="s">
        <v>906</v>
      </c>
      <c r="F262" s="6" t="s">
        <v>907</v>
      </c>
      <c r="G262" s="5">
        <v>3</v>
      </c>
      <c r="H262" s="27"/>
      <c r="I262" s="5"/>
    </row>
    <row r="263" spans="1:9" ht="15.75" customHeight="1" x14ac:dyDescent="0.2">
      <c r="A263" s="12"/>
      <c r="B263" s="5"/>
      <c r="C263" s="6"/>
      <c r="D263" s="7"/>
      <c r="E263" s="6"/>
      <c r="F263" s="6"/>
      <c r="G263" s="9">
        <f>SUM(G256:G262)</f>
        <v>20</v>
      </c>
      <c r="H263" s="15">
        <f>G263*305900</f>
        <v>6118000</v>
      </c>
      <c r="I263" s="5"/>
    </row>
    <row r="264" spans="1:9" ht="15.75" customHeight="1" x14ac:dyDescent="0.2">
      <c r="A264" s="12">
        <v>29</v>
      </c>
      <c r="B264" s="5">
        <v>20010970</v>
      </c>
      <c r="C264" s="6" t="s">
        <v>348</v>
      </c>
      <c r="D264" s="7">
        <v>37549</v>
      </c>
      <c r="E264" s="6" t="s">
        <v>310</v>
      </c>
      <c r="F264" s="6" t="s">
        <v>311</v>
      </c>
      <c r="G264" s="5">
        <v>3</v>
      </c>
      <c r="H264" s="27"/>
      <c r="I264" s="5"/>
    </row>
    <row r="265" spans="1:9" ht="15.75" customHeight="1" x14ac:dyDescent="0.2">
      <c r="A265" s="12"/>
      <c r="B265" s="5" t="s">
        <v>681</v>
      </c>
      <c r="C265" s="6" t="s">
        <v>348</v>
      </c>
      <c r="D265" s="7" t="s">
        <v>682</v>
      </c>
      <c r="E265" s="6" t="s">
        <v>655</v>
      </c>
      <c r="F265" s="6" t="s">
        <v>678</v>
      </c>
      <c r="G265" s="5">
        <v>1</v>
      </c>
      <c r="H265" s="27"/>
      <c r="I265" s="5"/>
    </row>
    <row r="266" spans="1:9" ht="15.75" customHeight="1" x14ac:dyDescent="0.2">
      <c r="A266" s="12"/>
      <c r="B266" s="5" t="s">
        <v>681</v>
      </c>
      <c r="C266" s="6" t="s">
        <v>348</v>
      </c>
      <c r="D266" s="7" t="s">
        <v>682</v>
      </c>
      <c r="E266" s="6" t="s">
        <v>742</v>
      </c>
      <c r="F266" s="6" t="s">
        <v>816</v>
      </c>
      <c r="G266" s="5">
        <v>2</v>
      </c>
      <c r="H266" s="27"/>
      <c r="I266" s="5"/>
    </row>
    <row r="267" spans="1:9" ht="15.75" customHeight="1" x14ac:dyDescent="0.2">
      <c r="A267" s="12"/>
      <c r="B267" s="5" t="s">
        <v>681</v>
      </c>
      <c r="C267" s="6" t="s">
        <v>348</v>
      </c>
      <c r="D267" s="7" t="s">
        <v>682</v>
      </c>
      <c r="E267" s="6" t="s">
        <v>859</v>
      </c>
      <c r="F267" s="6" t="s">
        <v>860</v>
      </c>
      <c r="G267" s="5">
        <v>3</v>
      </c>
      <c r="H267" s="27"/>
      <c r="I267" s="5"/>
    </row>
    <row r="268" spans="1:9" ht="15.75" customHeight="1" x14ac:dyDescent="0.2">
      <c r="A268" s="12"/>
      <c r="B268" s="5" t="s">
        <v>681</v>
      </c>
      <c r="C268" s="6" t="s">
        <v>348</v>
      </c>
      <c r="D268" s="7" t="s">
        <v>682</v>
      </c>
      <c r="E268" s="6" t="s">
        <v>875</v>
      </c>
      <c r="F268" s="6" t="s">
        <v>1091</v>
      </c>
      <c r="G268" s="5">
        <v>3</v>
      </c>
      <c r="H268" s="27"/>
      <c r="I268" s="5"/>
    </row>
    <row r="269" spans="1:9" ht="15.75" customHeight="1" x14ac:dyDescent="0.2">
      <c r="A269" s="12"/>
      <c r="B269" s="5">
        <v>20010970</v>
      </c>
      <c r="C269" s="6" t="s">
        <v>348</v>
      </c>
      <c r="D269" s="7">
        <v>37549</v>
      </c>
      <c r="E269" s="6" t="s">
        <v>1100</v>
      </c>
      <c r="F269" s="6" t="s">
        <v>1101</v>
      </c>
      <c r="G269" s="5">
        <v>3</v>
      </c>
      <c r="H269" s="27"/>
      <c r="I269" s="5"/>
    </row>
    <row r="270" spans="1:9" ht="15.75" customHeight="1" x14ac:dyDescent="0.2">
      <c r="A270" s="12"/>
      <c r="B270" s="5">
        <v>20010970</v>
      </c>
      <c r="C270" s="6" t="s">
        <v>348</v>
      </c>
      <c r="D270" s="7">
        <v>37549</v>
      </c>
      <c r="E270" s="6" t="s">
        <v>1094</v>
      </c>
      <c r="F270" s="6" t="s">
        <v>1095</v>
      </c>
      <c r="G270" s="5">
        <v>3</v>
      </c>
      <c r="H270" s="27"/>
      <c r="I270" s="5"/>
    </row>
    <row r="271" spans="1:9" ht="15.75" customHeight="1" x14ac:dyDescent="0.2">
      <c r="A271" s="12"/>
      <c r="B271" s="5" t="s">
        <v>681</v>
      </c>
      <c r="C271" s="6" t="s">
        <v>348</v>
      </c>
      <c r="D271" s="7" t="s">
        <v>682</v>
      </c>
      <c r="E271" s="6" t="s">
        <v>906</v>
      </c>
      <c r="F271" s="6" t="s">
        <v>907</v>
      </c>
      <c r="G271" s="5">
        <v>3</v>
      </c>
      <c r="H271" s="27"/>
      <c r="I271" s="5"/>
    </row>
    <row r="272" spans="1:9" ht="15.75" customHeight="1" x14ac:dyDescent="0.2">
      <c r="A272" s="12"/>
      <c r="B272" s="5"/>
      <c r="C272" s="6"/>
      <c r="D272" s="7"/>
      <c r="E272" s="6"/>
      <c r="F272" s="6"/>
      <c r="G272" s="9">
        <f>SUM(G264:G271)</f>
        <v>21</v>
      </c>
      <c r="H272" s="15">
        <f>G272*305900</f>
        <v>6423900</v>
      </c>
      <c r="I272" s="5"/>
    </row>
    <row r="273" spans="1:9" ht="15.75" customHeight="1" x14ac:dyDescent="0.2">
      <c r="A273" s="12">
        <v>30</v>
      </c>
      <c r="B273" s="5">
        <v>20010976</v>
      </c>
      <c r="C273" s="6" t="s">
        <v>351</v>
      </c>
      <c r="D273" s="7">
        <v>37463</v>
      </c>
      <c r="E273" s="6" t="s">
        <v>310</v>
      </c>
      <c r="F273" s="6" t="s">
        <v>311</v>
      </c>
      <c r="G273" s="5">
        <v>3</v>
      </c>
      <c r="H273" s="27"/>
      <c r="I273" s="5"/>
    </row>
    <row r="274" spans="1:9" ht="23.25" customHeight="1" x14ac:dyDescent="0.2">
      <c r="A274" s="12"/>
      <c r="B274" s="5">
        <v>20010976</v>
      </c>
      <c r="C274" s="6" t="s">
        <v>351</v>
      </c>
      <c r="D274" s="7">
        <v>37463</v>
      </c>
      <c r="E274" s="6" t="s">
        <v>408</v>
      </c>
      <c r="F274" s="6" t="s">
        <v>434</v>
      </c>
      <c r="G274" s="5">
        <v>3</v>
      </c>
      <c r="H274" s="27"/>
      <c r="I274" s="5"/>
    </row>
    <row r="275" spans="1:9" ht="15.75" customHeight="1" x14ac:dyDescent="0.2">
      <c r="A275" s="12"/>
      <c r="B275" s="5" t="s">
        <v>829</v>
      </c>
      <c r="C275" s="6" t="s">
        <v>351</v>
      </c>
      <c r="D275" s="7" t="s">
        <v>149</v>
      </c>
      <c r="E275" s="6" t="s">
        <v>442</v>
      </c>
      <c r="F275" s="6" t="s">
        <v>958</v>
      </c>
      <c r="G275" s="5">
        <v>3</v>
      </c>
      <c r="H275" s="27"/>
      <c r="I275" s="5"/>
    </row>
    <row r="276" spans="1:9" ht="15.75" customHeight="1" x14ac:dyDescent="0.2">
      <c r="A276" s="12"/>
      <c r="B276" s="5" t="s">
        <v>829</v>
      </c>
      <c r="C276" s="6" t="s">
        <v>351</v>
      </c>
      <c r="D276" s="7" t="s">
        <v>149</v>
      </c>
      <c r="E276" s="6" t="s">
        <v>617</v>
      </c>
      <c r="F276" s="6" t="s">
        <v>648</v>
      </c>
      <c r="G276" s="5">
        <v>1</v>
      </c>
      <c r="H276" s="27"/>
      <c r="I276" s="5"/>
    </row>
    <row r="277" spans="1:9" ht="15.75" customHeight="1" x14ac:dyDescent="0.2">
      <c r="A277" s="12"/>
      <c r="B277" s="5" t="s">
        <v>829</v>
      </c>
      <c r="C277" s="6" t="s">
        <v>351</v>
      </c>
      <c r="D277" s="7" t="s">
        <v>149</v>
      </c>
      <c r="E277" s="6" t="s">
        <v>742</v>
      </c>
      <c r="F277" s="6" t="s">
        <v>821</v>
      </c>
      <c r="G277" s="5">
        <v>2</v>
      </c>
      <c r="H277" s="27"/>
      <c r="I277" s="5"/>
    </row>
    <row r="278" spans="1:9" ht="15.75" customHeight="1" x14ac:dyDescent="0.2">
      <c r="A278" s="12"/>
      <c r="B278" s="5" t="s">
        <v>829</v>
      </c>
      <c r="C278" s="6" t="s">
        <v>351</v>
      </c>
      <c r="D278" s="7" t="s">
        <v>149</v>
      </c>
      <c r="E278" s="6" t="s">
        <v>742</v>
      </c>
      <c r="F278" s="6" t="s">
        <v>821</v>
      </c>
      <c r="G278" s="5">
        <v>2</v>
      </c>
      <c r="H278" s="27"/>
      <c r="I278" s="5"/>
    </row>
    <row r="279" spans="1:9" ht="15.75" customHeight="1" x14ac:dyDescent="0.2">
      <c r="A279" s="12"/>
      <c r="B279" s="5">
        <v>20010976</v>
      </c>
      <c r="C279" s="6" t="s">
        <v>351</v>
      </c>
      <c r="D279" s="7">
        <v>37463</v>
      </c>
      <c r="E279" s="6" t="s">
        <v>1105</v>
      </c>
      <c r="F279" s="6" t="s">
        <v>1110</v>
      </c>
      <c r="G279" s="5">
        <v>3</v>
      </c>
      <c r="H279" s="27"/>
      <c r="I279" s="5"/>
    </row>
    <row r="280" spans="1:9" ht="15.75" customHeight="1" x14ac:dyDescent="0.2">
      <c r="A280" s="12"/>
      <c r="B280" s="5" t="s">
        <v>829</v>
      </c>
      <c r="C280" s="6" t="s">
        <v>351</v>
      </c>
      <c r="D280" s="7" t="s">
        <v>149</v>
      </c>
      <c r="E280" s="6" t="s">
        <v>859</v>
      </c>
      <c r="F280" s="6" t="s">
        <v>860</v>
      </c>
      <c r="G280" s="5">
        <v>3</v>
      </c>
      <c r="H280" s="27"/>
      <c r="I280" s="5"/>
    </row>
    <row r="281" spans="1:9" ht="15.75" customHeight="1" x14ac:dyDescent="0.2">
      <c r="A281" s="12"/>
      <c r="B281" s="5" t="s">
        <v>829</v>
      </c>
      <c r="C281" s="6" t="s">
        <v>351</v>
      </c>
      <c r="D281" s="7" t="s">
        <v>149</v>
      </c>
      <c r="E281" s="6" t="s">
        <v>875</v>
      </c>
      <c r="F281" s="6" t="s">
        <v>1091</v>
      </c>
      <c r="G281" s="5">
        <v>3</v>
      </c>
      <c r="H281" s="27"/>
      <c r="I281" s="5"/>
    </row>
    <row r="282" spans="1:9" ht="15.75" customHeight="1" x14ac:dyDescent="0.2">
      <c r="A282" s="12"/>
      <c r="B282" s="5">
        <v>20010976</v>
      </c>
      <c r="C282" s="6" t="s">
        <v>351</v>
      </c>
      <c r="D282" s="7">
        <v>37463</v>
      </c>
      <c r="E282" s="6" t="s">
        <v>1100</v>
      </c>
      <c r="F282" s="6" t="s">
        <v>1101</v>
      </c>
      <c r="G282" s="5">
        <v>3</v>
      </c>
      <c r="H282" s="27"/>
      <c r="I282" s="5"/>
    </row>
    <row r="283" spans="1:9" ht="15.75" customHeight="1" x14ac:dyDescent="0.2">
      <c r="A283" s="12"/>
      <c r="B283" s="5">
        <v>20010976</v>
      </c>
      <c r="C283" s="6" t="s">
        <v>351</v>
      </c>
      <c r="D283" s="7">
        <v>37463</v>
      </c>
      <c r="E283" s="6" t="s">
        <v>1094</v>
      </c>
      <c r="F283" s="6" t="s">
        <v>1095</v>
      </c>
      <c r="G283" s="5">
        <v>3</v>
      </c>
      <c r="H283" s="27"/>
      <c r="I283" s="5"/>
    </row>
    <row r="284" spans="1:9" ht="15.75" customHeight="1" x14ac:dyDescent="0.2">
      <c r="A284" s="12"/>
      <c r="B284" s="5" t="s">
        <v>829</v>
      </c>
      <c r="C284" s="6" t="s">
        <v>351</v>
      </c>
      <c r="D284" s="7" t="s">
        <v>149</v>
      </c>
      <c r="E284" s="6" t="s">
        <v>906</v>
      </c>
      <c r="F284" s="6" t="s">
        <v>907</v>
      </c>
      <c r="G284" s="5">
        <v>3</v>
      </c>
      <c r="H284" s="27"/>
      <c r="I284" s="5"/>
    </row>
    <row r="285" spans="1:9" ht="15.75" customHeight="1" x14ac:dyDescent="0.2">
      <c r="A285" s="12"/>
      <c r="B285" s="5"/>
      <c r="C285" s="6"/>
      <c r="D285" s="7"/>
      <c r="E285" s="6"/>
      <c r="F285" s="6"/>
      <c r="G285" s="9">
        <f>SUM(G273:G284)</f>
        <v>32</v>
      </c>
      <c r="H285" s="15">
        <f>G285*305900</f>
        <v>9788800</v>
      </c>
      <c r="I285" s="5"/>
    </row>
    <row r="286" spans="1:9" ht="15.75" customHeight="1" x14ac:dyDescent="0.2">
      <c r="A286" s="12">
        <v>31</v>
      </c>
      <c r="B286" s="5">
        <v>20010990</v>
      </c>
      <c r="C286" s="6" t="s">
        <v>358</v>
      </c>
      <c r="D286" s="7">
        <v>37372</v>
      </c>
      <c r="E286" s="6" t="s">
        <v>310</v>
      </c>
      <c r="F286" s="6" t="s">
        <v>311</v>
      </c>
      <c r="G286" s="5">
        <v>3</v>
      </c>
      <c r="H286" s="27"/>
      <c r="I286" s="5"/>
    </row>
    <row r="287" spans="1:9" ht="15.75" customHeight="1" x14ac:dyDescent="0.2">
      <c r="A287" s="12"/>
      <c r="B287" s="5" t="s">
        <v>683</v>
      </c>
      <c r="C287" s="6" t="s">
        <v>358</v>
      </c>
      <c r="D287" s="7" t="s">
        <v>503</v>
      </c>
      <c r="E287" s="6" t="s">
        <v>655</v>
      </c>
      <c r="F287" s="6" t="s">
        <v>678</v>
      </c>
      <c r="G287" s="5">
        <v>1</v>
      </c>
      <c r="H287" s="27"/>
      <c r="I287" s="5"/>
    </row>
    <row r="288" spans="1:9" ht="15.75" customHeight="1" x14ac:dyDescent="0.2">
      <c r="A288" s="12"/>
      <c r="B288" s="5" t="s">
        <v>683</v>
      </c>
      <c r="C288" s="6" t="s">
        <v>358</v>
      </c>
      <c r="D288" s="7" t="s">
        <v>503</v>
      </c>
      <c r="E288" s="6" t="s">
        <v>742</v>
      </c>
      <c r="F288" s="6" t="s">
        <v>816</v>
      </c>
      <c r="G288" s="5">
        <v>2</v>
      </c>
      <c r="H288" s="27"/>
      <c r="I288" s="5"/>
    </row>
    <row r="289" spans="1:9" ht="15.75" customHeight="1" x14ac:dyDescent="0.2">
      <c r="A289" s="12"/>
      <c r="B289" s="5" t="s">
        <v>683</v>
      </c>
      <c r="C289" s="6" t="s">
        <v>358</v>
      </c>
      <c r="D289" s="7" t="s">
        <v>503</v>
      </c>
      <c r="E289" s="6" t="s">
        <v>859</v>
      </c>
      <c r="F289" s="6" t="s">
        <v>860</v>
      </c>
      <c r="G289" s="5">
        <v>3</v>
      </c>
      <c r="H289" s="27"/>
      <c r="I289" s="5"/>
    </row>
    <row r="290" spans="1:9" ht="15.75" customHeight="1" x14ac:dyDescent="0.2">
      <c r="A290" s="12"/>
      <c r="B290" s="5" t="s">
        <v>683</v>
      </c>
      <c r="C290" s="6" t="s">
        <v>358</v>
      </c>
      <c r="D290" s="7" t="s">
        <v>503</v>
      </c>
      <c r="E290" s="6" t="s">
        <v>875</v>
      </c>
      <c r="F290" s="6" t="s">
        <v>1091</v>
      </c>
      <c r="G290" s="5">
        <v>3</v>
      </c>
      <c r="H290" s="27"/>
      <c r="I290" s="5"/>
    </row>
    <row r="291" spans="1:9" ht="15.75" customHeight="1" x14ac:dyDescent="0.2">
      <c r="A291" s="12"/>
      <c r="B291" s="5">
        <v>20010990</v>
      </c>
      <c r="C291" s="6" t="s">
        <v>358</v>
      </c>
      <c r="D291" s="7">
        <v>37372</v>
      </c>
      <c r="E291" s="6" t="s">
        <v>1100</v>
      </c>
      <c r="F291" s="6" t="s">
        <v>1101</v>
      </c>
      <c r="G291" s="5">
        <v>3</v>
      </c>
      <c r="H291" s="27"/>
      <c r="I291" s="5"/>
    </row>
    <row r="292" spans="1:9" ht="15.75" customHeight="1" x14ac:dyDescent="0.2">
      <c r="A292" s="12"/>
      <c r="B292" s="5">
        <v>20010990</v>
      </c>
      <c r="C292" s="6" t="s">
        <v>358</v>
      </c>
      <c r="D292" s="7">
        <v>37372</v>
      </c>
      <c r="E292" s="6" t="s">
        <v>1094</v>
      </c>
      <c r="F292" s="6" t="s">
        <v>1095</v>
      </c>
      <c r="G292" s="5">
        <v>3</v>
      </c>
      <c r="H292" s="27"/>
      <c r="I292" s="5"/>
    </row>
    <row r="293" spans="1:9" ht="15.75" customHeight="1" x14ac:dyDescent="0.2">
      <c r="A293" s="12"/>
      <c r="B293" s="5" t="s">
        <v>683</v>
      </c>
      <c r="C293" s="6" t="s">
        <v>358</v>
      </c>
      <c r="D293" s="7" t="s">
        <v>503</v>
      </c>
      <c r="E293" s="6" t="s">
        <v>906</v>
      </c>
      <c r="F293" s="6" t="s">
        <v>907</v>
      </c>
      <c r="G293" s="5">
        <v>3</v>
      </c>
      <c r="H293" s="27"/>
      <c r="I293" s="5"/>
    </row>
    <row r="294" spans="1:9" ht="15.75" customHeight="1" x14ac:dyDescent="0.2">
      <c r="A294" s="12"/>
      <c r="B294" s="5"/>
      <c r="C294" s="6"/>
      <c r="D294" s="7"/>
      <c r="E294" s="6"/>
      <c r="F294" s="6"/>
      <c r="G294" s="9">
        <f>SUM(G286:G293)</f>
        <v>21</v>
      </c>
      <c r="H294" s="15">
        <f>G294*305900</f>
        <v>6423900</v>
      </c>
      <c r="I294" s="5"/>
    </row>
    <row r="295" spans="1:9" ht="15.75" customHeight="1" x14ac:dyDescent="0.2">
      <c r="A295" s="12">
        <v>32</v>
      </c>
      <c r="B295" s="5">
        <v>20010996</v>
      </c>
      <c r="C295" s="6" t="s">
        <v>361</v>
      </c>
      <c r="D295" s="7">
        <v>36805</v>
      </c>
      <c r="E295" s="6" t="s">
        <v>310</v>
      </c>
      <c r="F295" s="6" t="s">
        <v>311</v>
      </c>
      <c r="G295" s="5">
        <v>3</v>
      </c>
      <c r="H295" s="27"/>
      <c r="I295" s="5"/>
    </row>
    <row r="296" spans="1:9" ht="15.75" customHeight="1" x14ac:dyDescent="0.2">
      <c r="A296" s="12"/>
      <c r="B296" s="5" t="s">
        <v>1019</v>
      </c>
      <c r="C296" s="6" t="s">
        <v>361</v>
      </c>
      <c r="D296" s="7">
        <v>36687</v>
      </c>
      <c r="E296" s="6" t="s">
        <v>442</v>
      </c>
      <c r="F296" s="6" t="s">
        <v>958</v>
      </c>
      <c r="G296" s="5">
        <v>3</v>
      </c>
      <c r="H296" s="27"/>
      <c r="I296" s="5"/>
    </row>
    <row r="297" spans="1:9" ht="15.75" customHeight="1" x14ac:dyDescent="0.2">
      <c r="A297" s="12"/>
      <c r="B297" s="5" t="s">
        <v>1019</v>
      </c>
      <c r="C297" s="6" t="s">
        <v>361</v>
      </c>
      <c r="D297" s="7">
        <v>36687</v>
      </c>
      <c r="E297" s="6" t="s">
        <v>655</v>
      </c>
      <c r="F297" s="6" t="s">
        <v>675</v>
      </c>
      <c r="G297" s="5">
        <v>1</v>
      </c>
      <c r="H297" s="27"/>
      <c r="I297" s="5"/>
    </row>
    <row r="298" spans="1:9" ht="15.75" customHeight="1" x14ac:dyDescent="0.2">
      <c r="A298" s="12"/>
      <c r="B298" s="5" t="s">
        <v>1019</v>
      </c>
      <c r="C298" s="6" t="s">
        <v>361</v>
      </c>
      <c r="D298" s="7">
        <v>36687</v>
      </c>
      <c r="E298" s="6" t="s">
        <v>742</v>
      </c>
      <c r="F298" s="6" t="s">
        <v>816</v>
      </c>
      <c r="G298" s="5">
        <v>2</v>
      </c>
      <c r="H298" s="27"/>
      <c r="I298" s="5"/>
    </row>
    <row r="299" spans="1:9" ht="15.75" customHeight="1" x14ac:dyDescent="0.2">
      <c r="A299" s="12"/>
      <c r="B299" s="5" t="s">
        <v>1019</v>
      </c>
      <c r="C299" s="6" t="s">
        <v>361</v>
      </c>
      <c r="D299" s="7">
        <v>36687</v>
      </c>
      <c r="E299" s="6" t="s">
        <v>859</v>
      </c>
      <c r="F299" s="6" t="s">
        <v>860</v>
      </c>
      <c r="G299" s="5">
        <v>3</v>
      </c>
      <c r="H299" s="27"/>
      <c r="I299" s="5"/>
    </row>
    <row r="300" spans="1:9" ht="15.75" customHeight="1" x14ac:dyDescent="0.2">
      <c r="A300" s="12"/>
      <c r="B300" s="5" t="s">
        <v>1019</v>
      </c>
      <c r="C300" s="6" t="s">
        <v>361</v>
      </c>
      <c r="D300" s="7">
        <v>36687</v>
      </c>
      <c r="E300" s="6" t="s">
        <v>875</v>
      </c>
      <c r="F300" s="6" t="s">
        <v>1091</v>
      </c>
      <c r="G300" s="5">
        <v>3</v>
      </c>
      <c r="H300" s="27"/>
      <c r="I300" s="5"/>
    </row>
    <row r="301" spans="1:9" ht="15.75" customHeight="1" x14ac:dyDescent="0.2">
      <c r="A301" s="12"/>
      <c r="B301" s="5">
        <v>20010996</v>
      </c>
      <c r="C301" s="6" t="s">
        <v>361</v>
      </c>
      <c r="D301" s="7">
        <v>36805</v>
      </c>
      <c r="E301" s="6" t="s">
        <v>1094</v>
      </c>
      <c r="F301" s="6" t="s">
        <v>1095</v>
      </c>
      <c r="G301" s="5">
        <v>3</v>
      </c>
      <c r="H301" s="27"/>
      <c r="I301" s="5"/>
    </row>
    <row r="302" spans="1:9" ht="15.75" customHeight="1" x14ac:dyDescent="0.2">
      <c r="A302" s="12"/>
      <c r="B302" s="5"/>
      <c r="C302" s="6"/>
      <c r="D302" s="7"/>
      <c r="E302" s="6"/>
      <c r="F302" s="6"/>
      <c r="G302" s="9">
        <f>SUM(G295:G301)</f>
        <v>18</v>
      </c>
      <c r="H302" s="15">
        <f>G302*305900</f>
        <v>5506200</v>
      </c>
      <c r="I302" s="5"/>
    </row>
    <row r="303" spans="1:9" ht="15.75" customHeight="1" x14ac:dyDescent="0.2">
      <c r="A303" s="12">
        <v>33</v>
      </c>
      <c r="B303" s="5">
        <v>20010999</v>
      </c>
      <c r="C303" s="6" t="s">
        <v>364</v>
      </c>
      <c r="D303" s="7">
        <v>37490</v>
      </c>
      <c r="E303" s="6" t="s">
        <v>310</v>
      </c>
      <c r="F303" s="6" t="s">
        <v>311</v>
      </c>
      <c r="G303" s="5">
        <v>3</v>
      </c>
      <c r="H303" s="27"/>
      <c r="I303" s="5"/>
    </row>
    <row r="304" spans="1:9" ht="15.75" customHeight="1" x14ac:dyDescent="0.2">
      <c r="A304" s="12"/>
      <c r="B304" s="5" t="s">
        <v>802</v>
      </c>
      <c r="C304" s="6" t="s">
        <v>364</v>
      </c>
      <c r="D304" s="7" t="s">
        <v>803</v>
      </c>
      <c r="E304" s="6" t="s">
        <v>742</v>
      </c>
      <c r="F304" s="6" t="s">
        <v>776</v>
      </c>
      <c r="G304" s="5">
        <v>2</v>
      </c>
      <c r="H304" s="27"/>
      <c r="I304" s="5"/>
    </row>
    <row r="305" spans="1:9" ht="15.75" customHeight="1" x14ac:dyDescent="0.2">
      <c r="A305" s="12"/>
      <c r="B305" s="5" t="s">
        <v>802</v>
      </c>
      <c r="C305" s="6" t="s">
        <v>364</v>
      </c>
      <c r="D305" s="7" t="s">
        <v>803</v>
      </c>
      <c r="E305" s="6" t="s">
        <v>859</v>
      </c>
      <c r="F305" s="6" t="s">
        <v>860</v>
      </c>
      <c r="G305" s="5">
        <v>3</v>
      </c>
      <c r="H305" s="27"/>
      <c r="I305" s="5"/>
    </row>
    <row r="306" spans="1:9" ht="15.75" customHeight="1" x14ac:dyDescent="0.2">
      <c r="A306" s="12"/>
      <c r="B306" s="5" t="s">
        <v>802</v>
      </c>
      <c r="C306" s="6" t="s">
        <v>364</v>
      </c>
      <c r="D306" s="7" t="s">
        <v>803</v>
      </c>
      <c r="E306" s="6" t="s">
        <v>875</v>
      </c>
      <c r="F306" s="6" t="s">
        <v>1091</v>
      </c>
      <c r="G306" s="5">
        <v>3</v>
      </c>
      <c r="H306" s="27"/>
      <c r="I306" s="5"/>
    </row>
    <row r="307" spans="1:9" ht="15.75" customHeight="1" x14ac:dyDescent="0.2">
      <c r="A307" s="12"/>
      <c r="B307" s="5">
        <v>20010999</v>
      </c>
      <c r="C307" s="6" t="s">
        <v>364</v>
      </c>
      <c r="D307" s="7">
        <v>37490</v>
      </c>
      <c r="E307" s="6" t="s">
        <v>1100</v>
      </c>
      <c r="F307" s="6" t="s">
        <v>1101</v>
      </c>
      <c r="G307" s="5">
        <v>3</v>
      </c>
      <c r="H307" s="27"/>
      <c r="I307" s="5"/>
    </row>
    <row r="308" spans="1:9" ht="15.75" customHeight="1" x14ac:dyDescent="0.2">
      <c r="A308" s="12"/>
      <c r="B308" s="5">
        <v>20010999</v>
      </c>
      <c r="C308" s="6" t="s">
        <v>364</v>
      </c>
      <c r="D308" s="7">
        <v>37490</v>
      </c>
      <c r="E308" s="6" t="s">
        <v>1094</v>
      </c>
      <c r="F308" s="6" t="s">
        <v>1095</v>
      </c>
      <c r="G308" s="5">
        <v>3</v>
      </c>
      <c r="H308" s="27"/>
      <c r="I308" s="5"/>
    </row>
    <row r="309" spans="1:9" ht="15.75" customHeight="1" x14ac:dyDescent="0.2">
      <c r="A309" s="12"/>
      <c r="B309" s="5" t="s">
        <v>802</v>
      </c>
      <c r="C309" s="6" t="s">
        <v>364</v>
      </c>
      <c r="D309" s="7" t="s">
        <v>803</v>
      </c>
      <c r="E309" s="6" t="s">
        <v>906</v>
      </c>
      <c r="F309" s="6" t="s">
        <v>907</v>
      </c>
      <c r="G309" s="5">
        <v>3</v>
      </c>
      <c r="H309" s="27"/>
      <c r="I309" s="5"/>
    </row>
    <row r="310" spans="1:9" ht="15.75" customHeight="1" x14ac:dyDescent="0.2">
      <c r="A310" s="12"/>
      <c r="B310" s="5"/>
      <c r="C310" s="6"/>
      <c r="D310" s="7"/>
      <c r="E310" s="6"/>
      <c r="F310" s="6"/>
      <c r="G310" s="9">
        <f>SUM(G303:G309)</f>
        <v>20</v>
      </c>
      <c r="H310" s="15">
        <f>G310*305900</f>
        <v>6118000</v>
      </c>
      <c r="I310" s="5"/>
    </row>
    <row r="311" spans="1:9" ht="15.75" customHeight="1" x14ac:dyDescent="0.2">
      <c r="A311" s="12">
        <v>34</v>
      </c>
      <c r="B311" s="5">
        <v>20011000</v>
      </c>
      <c r="C311" s="6" t="s">
        <v>365</v>
      </c>
      <c r="D311" s="7">
        <v>37414</v>
      </c>
      <c r="E311" s="6" t="s">
        <v>310</v>
      </c>
      <c r="F311" s="6" t="s">
        <v>311</v>
      </c>
      <c r="G311" s="5">
        <v>3</v>
      </c>
      <c r="H311" s="27"/>
      <c r="I311" s="5"/>
    </row>
    <row r="312" spans="1:9" ht="15.75" customHeight="1" x14ac:dyDescent="0.2">
      <c r="A312" s="12"/>
      <c r="B312" s="5" t="s">
        <v>1066</v>
      </c>
      <c r="C312" s="6" t="s">
        <v>365</v>
      </c>
      <c r="D312" s="7">
        <v>37443</v>
      </c>
      <c r="E312" s="6" t="s">
        <v>655</v>
      </c>
      <c r="F312" s="6" t="s">
        <v>675</v>
      </c>
      <c r="G312" s="5">
        <v>1</v>
      </c>
      <c r="H312" s="27"/>
      <c r="I312" s="5"/>
    </row>
    <row r="313" spans="1:9" ht="15.75" customHeight="1" x14ac:dyDescent="0.2">
      <c r="A313" s="12"/>
      <c r="B313" s="5">
        <v>20011000</v>
      </c>
      <c r="C313" s="6" t="s">
        <v>365</v>
      </c>
      <c r="D313" s="7">
        <v>37414</v>
      </c>
      <c r="E313" s="6" t="s">
        <v>742</v>
      </c>
      <c r="F313" s="6" t="s">
        <v>1104</v>
      </c>
      <c r="G313" s="5">
        <v>2</v>
      </c>
      <c r="H313" s="27"/>
      <c r="I313" s="5"/>
    </row>
    <row r="314" spans="1:9" ht="15.75" customHeight="1" x14ac:dyDescent="0.2">
      <c r="A314" s="12"/>
      <c r="B314" s="5" t="s">
        <v>1066</v>
      </c>
      <c r="C314" s="6" t="s">
        <v>365</v>
      </c>
      <c r="D314" s="7">
        <v>37443</v>
      </c>
      <c r="E314" s="6" t="s">
        <v>859</v>
      </c>
      <c r="F314" s="6" t="s">
        <v>860</v>
      </c>
      <c r="G314" s="5">
        <v>3</v>
      </c>
      <c r="H314" s="27"/>
      <c r="I314" s="5"/>
    </row>
    <row r="315" spans="1:9" ht="15.75" customHeight="1" x14ac:dyDescent="0.2">
      <c r="A315" s="12"/>
      <c r="B315" s="5" t="s">
        <v>1066</v>
      </c>
      <c r="C315" s="6" t="s">
        <v>365</v>
      </c>
      <c r="D315" s="7">
        <v>37443</v>
      </c>
      <c r="E315" s="6" t="s">
        <v>875</v>
      </c>
      <c r="F315" s="6" t="s">
        <v>1091</v>
      </c>
      <c r="G315" s="5">
        <v>3</v>
      </c>
      <c r="H315" s="27"/>
      <c r="I315" s="5"/>
    </row>
    <row r="316" spans="1:9" ht="15.75" customHeight="1" x14ac:dyDescent="0.2">
      <c r="A316" s="12"/>
      <c r="B316" s="5">
        <v>20011000</v>
      </c>
      <c r="C316" s="6" t="s">
        <v>365</v>
      </c>
      <c r="D316" s="7">
        <v>37414</v>
      </c>
      <c r="E316" s="6" t="s">
        <v>1100</v>
      </c>
      <c r="F316" s="6" t="s">
        <v>1101</v>
      </c>
      <c r="G316" s="5">
        <v>3</v>
      </c>
      <c r="H316" s="27"/>
      <c r="I316" s="5"/>
    </row>
    <row r="317" spans="1:9" ht="15.75" customHeight="1" x14ac:dyDescent="0.2">
      <c r="A317" s="12"/>
      <c r="B317" s="5">
        <v>20011000</v>
      </c>
      <c r="C317" s="6" t="s">
        <v>365</v>
      </c>
      <c r="D317" s="7">
        <v>37414</v>
      </c>
      <c r="E317" s="6" t="s">
        <v>1094</v>
      </c>
      <c r="F317" s="6" t="s">
        <v>1095</v>
      </c>
      <c r="G317" s="5">
        <v>3</v>
      </c>
      <c r="H317" s="27"/>
      <c r="I317" s="5"/>
    </row>
    <row r="318" spans="1:9" ht="15.75" customHeight="1" x14ac:dyDescent="0.2">
      <c r="A318" s="12"/>
      <c r="B318" s="5" t="s">
        <v>1066</v>
      </c>
      <c r="C318" s="6" t="s">
        <v>365</v>
      </c>
      <c r="D318" s="7">
        <v>37443</v>
      </c>
      <c r="E318" s="6" t="s">
        <v>906</v>
      </c>
      <c r="F318" s="6" t="s">
        <v>907</v>
      </c>
      <c r="G318" s="5">
        <v>3</v>
      </c>
      <c r="H318" s="27"/>
      <c r="I318" s="5"/>
    </row>
    <row r="319" spans="1:9" ht="15.75" customHeight="1" x14ac:dyDescent="0.2">
      <c r="A319" s="12"/>
      <c r="B319" s="5"/>
      <c r="C319" s="6"/>
      <c r="D319" s="7"/>
      <c r="E319" s="6"/>
      <c r="F319" s="6"/>
      <c r="G319" s="9">
        <f>SUM(G311:G318)</f>
        <v>21</v>
      </c>
      <c r="H319" s="15">
        <f>G319*305900</f>
        <v>6423900</v>
      </c>
      <c r="I319" s="5"/>
    </row>
    <row r="320" spans="1:9" ht="15.75" customHeight="1" x14ac:dyDescent="0.2">
      <c r="A320" s="12">
        <v>35</v>
      </c>
      <c r="B320" s="5">
        <v>20011006</v>
      </c>
      <c r="C320" s="6" t="s">
        <v>368</v>
      </c>
      <c r="D320" s="7">
        <v>37287</v>
      </c>
      <c r="E320" s="6" t="s">
        <v>310</v>
      </c>
      <c r="F320" s="6" t="s">
        <v>311</v>
      </c>
      <c r="G320" s="5">
        <v>3</v>
      </c>
      <c r="H320" s="27"/>
      <c r="I320" s="5"/>
    </row>
    <row r="321" spans="1:9" ht="15.75" customHeight="1" x14ac:dyDescent="0.2">
      <c r="A321" s="12"/>
      <c r="B321" s="5" t="s">
        <v>1074</v>
      </c>
      <c r="C321" s="6" t="s">
        <v>368</v>
      </c>
      <c r="D321" s="7" t="s">
        <v>671</v>
      </c>
      <c r="E321" s="6" t="s">
        <v>859</v>
      </c>
      <c r="F321" s="6" t="s">
        <v>860</v>
      </c>
      <c r="G321" s="5">
        <v>3</v>
      </c>
      <c r="H321" s="27"/>
      <c r="I321" s="5"/>
    </row>
    <row r="322" spans="1:9" ht="15.75" customHeight="1" x14ac:dyDescent="0.2">
      <c r="A322" s="12"/>
      <c r="B322" s="5" t="s">
        <v>1074</v>
      </c>
      <c r="C322" s="6" t="s">
        <v>368</v>
      </c>
      <c r="D322" s="7" t="s">
        <v>671</v>
      </c>
      <c r="E322" s="6" t="s">
        <v>875</v>
      </c>
      <c r="F322" s="6" t="s">
        <v>1091</v>
      </c>
      <c r="G322" s="5">
        <v>3</v>
      </c>
      <c r="H322" s="27"/>
      <c r="I322" s="5"/>
    </row>
    <row r="323" spans="1:9" ht="15.75" customHeight="1" x14ac:dyDescent="0.2">
      <c r="A323" s="12"/>
      <c r="B323" s="5">
        <v>20011006</v>
      </c>
      <c r="C323" s="6" t="s">
        <v>368</v>
      </c>
      <c r="D323" s="7">
        <v>37287</v>
      </c>
      <c r="E323" s="6" t="s">
        <v>1100</v>
      </c>
      <c r="F323" s="6" t="s">
        <v>1101</v>
      </c>
      <c r="G323" s="5">
        <v>3</v>
      </c>
      <c r="H323" s="27"/>
      <c r="I323" s="5"/>
    </row>
    <row r="324" spans="1:9" ht="15.75" customHeight="1" x14ac:dyDescent="0.2">
      <c r="A324" s="12"/>
      <c r="B324" s="5">
        <v>20011006</v>
      </c>
      <c r="C324" s="6" t="s">
        <v>368</v>
      </c>
      <c r="D324" s="7">
        <v>37287</v>
      </c>
      <c r="E324" s="6" t="s">
        <v>1094</v>
      </c>
      <c r="F324" s="6" t="s">
        <v>1095</v>
      </c>
      <c r="G324" s="5">
        <v>3</v>
      </c>
      <c r="H324" s="27"/>
      <c r="I324" s="5"/>
    </row>
    <row r="325" spans="1:9" ht="15.75" customHeight="1" x14ac:dyDescent="0.2">
      <c r="A325" s="12"/>
      <c r="B325" s="5" t="s">
        <v>1074</v>
      </c>
      <c r="C325" s="6" t="s">
        <v>368</v>
      </c>
      <c r="D325" s="7" t="s">
        <v>671</v>
      </c>
      <c r="E325" s="6" t="s">
        <v>906</v>
      </c>
      <c r="F325" s="6" t="s">
        <v>907</v>
      </c>
      <c r="G325" s="5">
        <v>3</v>
      </c>
      <c r="H325" s="27"/>
      <c r="I325" s="5"/>
    </row>
    <row r="326" spans="1:9" ht="15.75" customHeight="1" x14ac:dyDescent="0.2">
      <c r="A326" s="12"/>
      <c r="B326" s="5"/>
      <c r="C326" s="6"/>
      <c r="D326" s="7"/>
      <c r="E326" s="6"/>
      <c r="F326" s="6"/>
      <c r="G326" s="9">
        <f>SUM(G320:G325)</f>
        <v>18</v>
      </c>
      <c r="H326" s="15">
        <f>G326*305900</f>
        <v>5506200</v>
      </c>
      <c r="I326" s="5"/>
    </row>
    <row r="327" spans="1:9" ht="15.75" customHeight="1" x14ac:dyDescent="0.2">
      <c r="A327" s="12">
        <v>36</v>
      </c>
      <c r="B327" s="5">
        <v>20011031</v>
      </c>
      <c r="C327" s="6" t="s">
        <v>383</v>
      </c>
      <c r="D327" s="7">
        <v>37270</v>
      </c>
      <c r="E327" s="6" t="s">
        <v>310</v>
      </c>
      <c r="F327" s="6" t="s">
        <v>311</v>
      </c>
      <c r="G327" s="5">
        <v>3</v>
      </c>
      <c r="H327" s="27"/>
      <c r="I327" s="5"/>
    </row>
    <row r="328" spans="1:9" ht="15.75" customHeight="1" x14ac:dyDescent="0.2">
      <c r="A328" s="12"/>
      <c r="B328" s="5" t="s">
        <v>687</v>
      </c>
      <c r="C328" s="6" t="s">
        <v>383</v>
      </c>
      <c r="D328" s="7" t="s">
        <v>688</v>
      </c>
      <c r="E328" s="6" t="s">
        <v>655</v>
      </c>
      <c r="F328" s="6" t="s">
        <v>678</v>
      </c>
      <c r="G328" s="5">
        <v>1</v>
      </c>
      <c r="H328" s="27"/>
      <c r="I328" s="5"/>
    </row>
    <row r="329" spans="1:9" ht="15.75" customHeight="1" x14ac:dyDescent="0.2">
      <c r="A329" s="12"/>
      <c r="B329" s="5" t="s">
        <v>687</v>
      </c>
      <c r="C329" s="6" t="s">
        <v>383</v>
      </c>
      <c r="D329" s="7" t="s">
        <v>688</v>
      </c>
      <c r="E329" s="6" t="s">
        <v>859</v>
      </c>
      <c r="F329" s="6" t="s">
        <v>860</v>
      </c>
      <c r="G329" s="5">
        <v>3</v>
      </c>
      <c r="H329" s="27"/>
      <c r="I329" s="5"/>
    </row>
    <row r="330" spans="1:9" ht="15.75" customHeight="1" x14ac:dyDescent="0.2">
      <c r="A330" s="12"/>
      <c r="B330" s="5" t="s">
        <v>687</v>
      </c>
      <c r="C330" s="6" t="s">
        <v>383</v>
      </c>
      <c r="D330" s="7" t="s">
        <v>688</v>
      </c>
      <c r="E330" s="6" t="s">
        <v>875</v>
      </c>
      <c r="F330" s="6" t="s">
        <v>1091</v>
      </c>
      <c r="G330" s="5">
        <v>3</v>
      </c>
      <c r="H330" s="27"/>
      <c r="I330" s="5"/>
    </row>
    <row r="331" spans="1:9" ht="15.75" customHeight="1" x14ac:dyDescent="0.2">
      <c r="A331" s="12"/>
      <c r="B331" s="5">
        <v>20011031</v>
      </c>
      <c r="C331" s="6" t="s">
        <v>383</v>
      </c>
      <c r="D331" s="7">
        <v>37270</v>
      </c>
      <c r="E331" s="6" t="s">
        <v>1100</v>
      </c>
      <c r="F331" s="6" t="s">
        <v>1101</v>
      </c>
      <c r="G331" s="5">
        <v>3</v>
      </c>
      <c r="H331" s="27"/>
      <c r="I331" s="5"/>
    </row>
    <row r="332" spans="1:9" ht="15.75" customHeight="1" x14ac:dyDescent="0.2">
      <c r="A332" s="12"/>
      <c r="B332" s="5">
        <v>20011031</v>
      </c>
      <c r="C332" s="6" t="s">
        <v>383</v>
      </c>
      <c r="D332" s="7">
        <v>37270</v>
      </c>
      <c r="E332" s="6" t="s">
        <v>1094</v>
      </c>
      <c r="F332" s="6" t="s">
        <v>1095</v>
      </c>
      <c r="G332" s="5">
        <v>3</v>
      </c>
      <c r="H332" s="27"/>
      <c r="I332" s="5"/>
    </row>
    <row r="333" spans="1:9" ht="15.75" customHeight="1" x14ac:dyDescent="0.2">
      <c r="A333" s="12"/>
      <c r="B333" s="5" t="s">
        <v>687</v>
      </c>
      <c r="C333" s="6" t="s">
        <v>383</v>
      </c>
      <c r="D333" s="7" t="s">
        <v>688</v>
      </c>
      <c r="E333" s="6" t="s">
        <v>906</v>
      </c>
      <c r="F333" s="6" t="s">
        <v>907</v>
      </c>
      <c r="G333" s="5">
        <v>3</v>
      </c>
      <c r="H333" s="27"/>
      <c r="I333" s="5"/>
    </row>
    <row r="334" spans="1:9" ht="15.75" customHeight="1" x14ac:dyDescent="0.2">
      <c r="A334" s="12"/>
      <c r="B334" s="5"/>
      <c r="C334" s="6"/>
      <c r="D334" s="7"/>
      <c r="E334" s="6"/>
      <c r="F334" s="6"/>
      <c r="G334" s="9">
        <f>SUM(G327:G333)</f>
        <v>19</v>
      </c>
      <c r="H334" s="15">
        <f>G334*305900</f>
        <v>5812100</v>
      </c>
      <c r="I334" s="5"/>
    </row>
    <row r="335" spans="1:9" ht="15.75" customHeight="1" x14ac:dyDescent="0.2">
      <c r="A335" s="12">
        <v>37</v>
      </c>
      <c r="B335" s="5">
        <v>20011033</v>
      </c>
      <c r="C335" s="6" t="s">
        <v>385</v>
      </c>
      <c r="D335" s="7">
        <v>37357</v>
      </c>
      <c r="E335" s="6" t="s">
        <v>310</v>
      </c>
      <c r="F335" s="6" t="s">
        <v>311</v>
      </c>
      <c r="G335" s="5">
        <v>3</v>
      </c>
      <c r="H335" s="27"/>
      <c r="I335" s="5"/>
    </row>
    <row r="336" spans="1:9" ht="15.75" customHeight="1" x14ac:dyDescent="0.2">
      <c r="A336" s="12"/>
      <c r="B336" s="5" t="s">
        <v>1058</v>
      </c>
      <c r="C336" s="6" t="s">
        <v>385</v>
      </c>
      <c r="D336" s="7">
        <v>37564</v>
      </c>
      <c r="E336" s="6" t="s">
        <v>603</v>
      </c>
      <c r="F336" s="6" t="s">
        <v>604</v>
      </c>
      <c r="G336" s="5">
        <v>1</v>
      </c>
      <c r="H336" s="27"/>
      <c r="I336" s="5"/>
    </row>
    <row r="337" spans="1:9" ht="15.75" customHeight="1" x14ac:dyDescent="0.2">
      <c r="A337" s="12"/>
      <c r="B337" s="5" t="s">
        <v>1058</v>
      </c>
      <c r="C337" s="6" t="s">
        <v>385</v>
      </c>
      <c r="D337" s="7">
        <v>37564</v>
      </c>
      <c r="E337" s="6" t="s">
        <v>859</v>
      </c>
      <c r="F337" s="6" t="s">
        <v>860</v>
      </c>
      <c r="G337" s="5">
        <v>3</v>
      </c>
      <c r="H337" s="27"/>
      <c r="I337" s="5"/>
    </row>
    <row r="338" spans="1:9" ht="15.75" customHeight="1" x14ac:dyDescent="0.2">
      <c r="A338" s="12"/>
      <c r="B338" s="5" t="s">
        <v>1058</v>
      </c>
      <c r="C338" s="6" t="s">
        <v>385</v>
      </c>
      <c r="D338" s="7">
        <v>37564</v>
      </c>
      <c r="E338" s="6" t="s">
        <v>875</v>
      </c>
      <c r="F338" s="6" t="s">
        <v>1091</v>
      </c>
      <c r="G338" s="5">
        <v>3</v>
      </c>
      <c r="H338" s="27"/>
      <c r="I338" s="5"/>
    </row>
    <row r="339" spans="1:9" ht="15.75" customHeight="1" x14ac:dyDescent="0.2">
      <c r="A339" s="12"/>
      <c r="B339" s="5">
        <v>20011033</v>
      </c>
      <c r="C339" s="6" t="s">
        <v>385</v>
      </c>
      <c r="D339" s="7">
        <v>37357</v>
      </c>
      <c r="E339" s="6" t="s">
        <v>1100</v>
      </c>
      <c r="F339" s="6" t="s">
        <v>1101</v>
      </c>
      <c r="G339" s="5">
        <v>3</v>
      </c>
      <c r="H339" s="27"/>
      <c r="I339" s="5"/>
    </row>
    <row r="340" spans="1:9" ht="15.75" customHeight="1" x14ac:dyDescent="0.2">
      <c r="A340" s="12"/>
      <c r="B340" s="5">
        <v>20011033</v>
      </c>
      <c r="C340" s="6" t="s">
        <v>385</v>
      </c>
      <c r="D340" s="7">
        <v>37357</v>
      </c>
      <c r="E340" s="6" t="s">
        <v>1094</v>
      </c>
      <c r="F340" s="6" t="s">
        <v>1095</v>
      </c>
      <c r="G340" s="5">
        <v>3</v>
      </c>
      <c r="H340" s="27"/>
      <c r="I340" s="5"/>
    </row>
    <row r="341" spans="1:9" ht="15.75" customHeight="1" x14ac:dyDescent="0.2">
      <c r="A341" s="12"/>
      <c r="B341" s="5" t="s">
        <v>1058</v>
      </c>
      <c r="C341" s="6" t="s">
        <v>385</v>
      </c>
      <c r="D341" s="7">
        <v>37564</v>
      </c>
      <c r="E341" s="6" t="s">
        <v>906</v>
      </c>
      <c r="F341" s="6" t="s">
        <v>907</v>
      </c>
      <c r="G341" s="5">
        <v>3</v>
      </c>
      <c r="H341" s="27"/>
      <c r="I341" s="5"/>
    </row>
    <row r="342" spans="1:9" ht="15.75" customHeight="1" x14ac:dyDescent="0.2">
      <c r="A342" s="12"/>
      <c r="B342" s="5"/>
      <c r="C342" s="6"/>
      <c r="D342" s="7"/>
      <c r="E342" s="6"/>
      <c r="F342" s="6"/>
      <c r="G342" s="9">
        <f>SUM(G335:G341)</f>
        <v>19</v>
      </c>
      <c r="H342" s="15">
        <f>G342*305900</f>
        <v>5812100</v>
      </c>
      <c r="I342" s="5"/>
    </row>
    <row r="343" spans="1:9" ht="15.75" customHeight="1" x14ac:dyDescent="0.2">
      <c r="A343" s="12">
        <v>38</v>
      </c>
      <c r="B343" s="5">
        <v>20011034</v>
      </c>
      <c r="C343" s="6" t="s">
        <v>386</v>
      </c>
      <c r="D343" s="7">
        <v>37554</v>
      </c>
      <c r="E343" s="6" t="s">
        <v>310</v>
      </c>
      <c r="F343" s="6" t="s">
        <v>311</v>
      </c>
      <c r="G343" s="5">
        <v>3</v>
      </c>
      <c r="H343" s="27"/>
      <c r="I343" s="152" t="s">
        <v>1940</v>
      </c>
    </row>
    <row r="344" spans="1:9" ht="15.75" customHeight="1" x14ac:dyDescent="0.2">
      <c r="A344" s="12"/>
      <c r="B344" s="5" t="s">
        <v>810</v>
      </c>
      <c r="C344" s="6" t="s">
        <v>386</v>
      </c>
      <c r="D344" s="7" t="s">
        <v>612</v>
      </c>
      <c r="E344" s="6" t="s">
        <v>603</v>
      </c>
      <c r="F344" s="6" t="s">
        <v>606</v>
      </c>
      <c r="G344" s="5">
        <v>1</v>
      </c>
      <c r="H344" s="27"/>
      <c r="I344" s="152"/>
    </row>
    <row r="345" spans="1:9" ht="15.75" customHeight="1" x14ac:dyDescent="0.2">
      <c r="A345" s="12"/>
      <c r="B345" s="5" t="s">
        <v>810</v>
      </c>
      <c r="C345" s="6" t="s">
        <v>386</v>
      </c>
      <c r="D345" s="7" t="s">
        <v>612</v>
      </c>
      <c r="E345" s="6" t="s">
        <v>742</v>
      </c>
      <c r="F345" s="6" t="s">
        <v>776</v>
      </c>
      <c r="G345" s="5">
        <v>2</v>
      </c>
      <c r="H345" s="27"/>
      <c r="I345" s="152"/>
    </row>
    <row r="346" spans="1:9" ht="15.75" customHeight="1" x14ac:dyDescent="0.2">
      <c r="A346" s="12"/>
      <c r="B346" s="5" t="s">
        <v>810</v>
      </c>
      <c r="C346" s="6" t="s">
        <v>386</v>
      </c>
      <c r="D346" s="7" t="s">
        <v>612</v>
      </c>
      <c r="E346" s="6" t="s">
        <v>859</v>
      </c>
      <c r="F346" s="6" t="s">
        <v>860</v>
      </c>
      <c r="G346" s="5">
        <v>3</v>
      </c>
      <c r="H346" s="27"/>
      <c r="I346" s="152"/>
    </row>
    <row r="347" spans="1:9" ht="15.75" customHeight="1" x14ac:dyDescent="0.2">
      <c r="A347" s="12"/>
      <c r="B347" s="5" t="s">
        <v>810</v>
      </c>
      <c r="C347" s="6" t="s">
        <v>386</v>
      </c>
      <c r="D347" s="7" t="s">
        <v>612</v>
      </c>
      <c r="E347" s="6" t="s">
        <v>875</v>
      </c>
      <c r="F347" s="6" t="s">
        <v>1091</v>
      </c>
      <c r="G347" s="5">
        <v>3</v>
      </c>
      <c r="H347" s="27"/>
      <c r="I347" s="152"/>
    </row>
    <row r="348" spans="1:9" ht="15.75" customHeight="1" x14ac:dyDescent="0.2">
      <c r="A348" s="12"/>
      <c r="B348" s="5">
        <v>20011034</v>
      </c>
      <c r="C348" s="6" t="s">
        <v>386</v>
      </c>
      <c r="D348" s="7">
        <v>37554</v>
      </c>
      <c r="E348" s="6" t="s">
        <v>1100</v>
      </c>
      <c r="F348" s="6" t="s">
        <v>1101</v>
      </c>
      <c r="G348" s="5">
        <v>3</v>
      </c>
      <c r="H348" s="27"/>
      <c r="I348" s="152"/>
    </row>
    <row r="349" spans="1:9" ht="15.75" customHeight="1" x14ac:dyDescent="0.2">
      <c r="A349" s="12"/>
      <c r="B349" s="5">
        <v>20011034</v>
      </c>
      <c r="C349" s="6" t="s">
        <v>386</v>
      </c>
      <c r="D349" s="7">
        <v>37554</v>
      </c>
      <c r="E349" s="6" t="s">
        <v>1094</v>
      </c>
      <c r="F349" s="6" t="s">
        <v>1095</v>
      </c>
      <c r="G349" s="5">
        <v>3</v>
      </c>
      <c r="H349" s="27"/>
      <c r="I349" s="152"/>
    </row>
    <row r="350" spans="1:9" ht="15.75" customHeight="1" x14ac:dyDescent="0.2">
      <c r="A350" s="12"/>
      <c r="B350" s="5" t="s">
        <v>810</v>
      </c>
      <c r="C350" s="6" t="s">
        <v>386</v>
      </c>
      <c r="D350" s="7" t="s">
        <v>612</v>
      </c>
      <c r="E350" s="6" t="s">
        <v>906</v>
      </c>
      <c r="F350" s="6" t="s">
        <v>907</v>
      </c>
      <c r="G350" s="5">
        <v>3</v>
      </c>
      <c r="H350" s="27"/>
      <c r="I350" s="152"/>
    </row>
    <row r="351" spans="1:9" ht="15.75" customHeight="1" x14ac:dyDescent="0.2">
      <c r="A351" s="12"/>
      <c r="B351" s="5"/>
      <c r="C351" s="6"/>
      <c r="D351" s="7"/>
      <c r="E351" s="6"/>
      <c r="F351" s="6"/>
      <c r="G351" s="9">
        <f>SUM(G343:G350)</f>
        <v>21</v>
      </c>
      <c r="H351" s="15">
        <f>G351*305900-1000000</f>
        <v>5423900</v>
      </c>
      <c r="I351" s="152"/>
    </row>
    <row r="352" spans="1:9" ht="15.75" customHeight="1" x14ac:dyDescent="0.2">
      <c r="A352" s="12">
        <v>39</v>
      </c>
      <c r="B352" s="5">
        <v>20011043</v>
      </c>
      <c r="C352" s="6" t="s">
        <v>390</v>
      </c>
      <c r="D352" s="7">
        <v>37370</v>
      </c>
      <c r="E352" s="6" t="s">
        <v>310</v>
      </c>
      <c r="F352" s="6" t="s">
        <v>311</v>
      </c>
      <c r="G352" s="5">
        <v>3</v>
      </c>
      <c r="H352" s="27"/>
      <c r="I352" s="5"/>
    </row>
    <row r="353" spans="1:9" ht="15.75" customHeight="1" x14ac:dyDescent="0.2">
      <c r="A353" s="12"/>
      <c r="B353" s="5" t="s">
        <v>690</v>
      </c>
      <c r="C353" s="6" t="s">
        <v>390</v>
      </c>
      <c r="D353" s="7" t="s">
        <v>691</v>
      </c>
      <c r="E353" s="6" t="s">
        <v>655</v>
      </c>
      <c r="F353" s="6" t="s">
        <v>678</v>
      </c>
      <c r="G353" s="5">
        <v>1</v>
      </c>
      <c r="H353" s="27"/>
      <c r="I353" s="5"/>
    </row>
    <row r="354" spans="1:9" ht="15.75" customHeight="1" x14ac:dyDescent="0.2">
      <c r="A354" s="12"/>
      <c r="B354" s="5" t="s">
        <v>690</v>
      </c>
      <c r="C354" s="6" t="s">
        <v>390</v>
      </c>
      <c r="D354" s="7" t="s">
        <v>691</v>
      </c>
      <c r="E354" s="6" t="s">
        <v>742</v>
      </c>
      <c r="F354" s="6" t="s">
        <v>776</v>
      </c>
      <c r="G354" s="5">
        <v>2</v>
      </c>
      <c r="H354" s="27"/>
      <c r="I354" s="5"/>
    </row>
    <row r="355" spans="1:9" ht="15.75" customHeight="1" x14ac:dyDescent="0.2">
      <c r="A355" s="12"/>
      <c r="B355" s="5" t="s">
        <v>690</v>
      </c>
      <c r="C355" s="6" t="s">
        <v>390</v>
      </c>
      <c r="D355" s="7" t="s">
        <v>691</v>
      </c>
      <c r="E355" s="6" t="s">
        <v>859</v>
      </c>
      <c r="F355" s="6" t="s">
        <v>860</v>
      </c>
      <c r="G355" s="5">
        <v>3</v>
      </c>
      <c r="H355" s="27"/>
      <c r="I355" s="5"/>
    </row>
    <row r="356" spans="1:9" ht="15.75" customHeight="1" x14ac:dyDescent="0.2">
      <c r="A356" s="12"/>
      <c r="B356" s="5" t="s">
        <v>690</v>
      </c>
      <c r="C356" s="6" t="s">
        <v>390</v>
      </c>
      <c r="D356" s="7" t="s">
        <v>691</v>
      </c>
      <c r="E356" s="6" t="s">
        <v>875</v>
      </c>
      <c r="F356" s="6" t="s">
        <v>1091</v>
      </c>
      <c r="G356" s="5">
        <v>3</v>
      </c>
      <c r="H356" s="27"/>
      <c r="I356" s="5"/>
    </row>
    <row r="357" spans="1:9" ht="15.75" customHeight="1" x14ac:dyDescent="0.2">
      <c r="A357" s="12"/>
      <c r="B357" s="5">
        <v>20011043</v>
      </c>
      <c r="C357" s="6" t="s">
        <v>390</v>
      </c>
      <c r="D357" s="7">
        <v>37370</v>
      </c>
      <c r="E357" s="6" t="s">
        <v>1100</v>
      </c>
      <c r="F357" s="6" t="s">
        <v>1101</v>
      </c>
      <c r="G357" s="5">
        <v>3</v>
      </c>
      <c r="H357" s="27"/>
      <c r="I357" s="5"/>
    </row>
    <row r="358" spans="1:9" ht="15.75" customHeight="1" x14ac:dyDescent="0.2">
      <c r="A358" s="12"/>
      <c r="B358" s="5">
        <v>20011043</v>
      </c>
      <c r="C358" s="6" t="s">
        <v>390</v>
      </c>
      <c r="D358" s="7">
        <v>37370</v>
      </c>
      <c r="E358" s="6" t="s">
        <v>1094</v>
      </c>
      <c r="F358" s="6" t="s">
        <v>1095</v>
      </c>
      <c r="G358" s="5">
        <v>3</v>
      </c>
      <c r="H358" s="27"/>
      <c r="I358" s="5"/>
    </row>
    <row r="359" spans="1:9" ht="15.75" customHeight="1" x14ac:dyDescent="0.2">
      <c r="A359" s="12"/>
      <c r="B359" s="5" t="s">
        <v>690</v>
      </c>
      <c r="C359" s="6" t="s">
        <v>390</v>
      </c>
      <c r="D359" s="7" t="s">
        <v>691</v>
      </c>
      <c r="E359" s="6" t="s">
        <v>906</v>
      </c>
      <c r="F359" s="6" t="s">
        <v>907</v>
      </c>
      <c r="G359" s="5">
        <v>3</v>
      </c>
      <c r="H359" s="27"/>
      <c r="I359" s="5"/>
    </row>
    <row r="360" spans="1:9" ht="15.75" customHeight="1" x14ac:dyDescent="0.2">
      <c r="A360" s="12"/>
      <c r="B360" s="5"/>
      <c r="C360" s="6"/>
      <c r="D360" s="7"/>
      <c r="E360" s="6"/>
      <c r="F360" s="6"/>
      <c r="G360" s="9">
        <f>SUM(G352:G359)</f>
        <v>21</v>
      </c>
      <c r="H360" s="15">
        <f>G360*305900</f>
        <v>6423900</v>
      </c>
      <c r="I360" s="5"/>
    </row>
    <row r="361" spans="1:9" ht="15.75" customHeight="1" x14ac:dyDescent="0.2">
      <c r="A361" s="12">
        <v>40</v>
      </c>
      <c r="B361" s="5">
        <v>20011047</v>
      </c>
      <c r="C361" s="6" t="s">
        <v>398</v>
      </c>
      <c r="D361" s="7">
        <v>37441</v>
      </c>
      <c r="E361" s="6" t="s">
        <v>310</v>
      </c>
      <c r="F361" s="6" t="s">
        <v>311</v>
      </c>
      <c r="G361" s="5">
        <v>3</v>
      </c>
      <c r="H361" s="27"/>
      <c r="I361" s="152" t="s">
        <v>1940</v>
      </c>
    </row>
    <row r="362" spans="1:9" ht="15.75" customHeight="1" x14ac:dyDescent="0.2">
      <c r="A362" s="12"/>
      <c r="B362" s="5" t="s">
        <v>815</v>
      </c>
      <c r="C362" s="6" t="s">
        <v>398</v>
      </c>
      <c r="D362" s="7">
        <v>37353</v>
      </c>
      <c r="E362" s="6" t="s">
        <v>603</v>
      </c>
      <c r="F362" s="6" t="s">
        <v>606</v>
      </c>
      <c r="G362" s="5">
        <v>1</v>
      </c>
      <c r="H362" s="27"/>
      <c r="I362" s="152"/>
    </row>
    <row r="363" spans="1:9" ht="15.75" customHeight="1" x14ac:dyDescent="0.2">
      <c r="A363" s="12"/>
      <c r="B363" s="5" t="s">
        <v>815</v>
      </c>
      <c r="C363" s="6" t="s">
        <v>398</v>
      </c>
      <c r="D363" s="7">
        <v>37353</v>
      </c>
      <c r="E363" s="6" t="s">
        <v>742</v>
      </c>
      <c r="F363" s="6" t="s">
        <v>776</v>
      </c>
      <c r="G363" s="5">
        <v>2</v>
      </c>
      <c r="H363" s="27"/>
      <c r="I363" s="152"/>
    </row>
    <row r="364" spans="1:9" ht="15.75" customHeight="1" x14ac:dyDescent="0.2">
      <c r="A364" s="12"/>
      <c r="B364" s="5" t="s">
        <v>815</v>
      </c>
      <c r="C364" s="6" t="s">
        <v>398</v>
      </c>
      <c r="D364" s="7">
        <v>37353</v>
      </c>
      <c r="E364" s="6" t="s">
        <v>859</v>
      </c>
      <c r="F364" s="6" t="s">
        <v>860</v>
      </c>
      <c r="G364" s="5">
        <v>3</v>
      </c>
      <c r="H364" s="27"/>
      <c r="I364" s="152"/>
    </row>
    <row r="365" spans="1:9" ht="15.75" customHeight="1" x14ac:dyDescent="0.2">
      <c r="A365" s="12"/>
      <c r="B365" s="5" t="s">
        <v>815</v>
      </c>
      <c r="C365" s="6" t="s">
        <v>398</v>
      </c>
      <c r="D365" s="7">
        <v>37353</v>
      </c>
      <c r="E365" s="6" t="s">
        <v>875</v>
      </c>
      <c r="F365" s="6" t="s">
        <v>1091</v>
      </c>
      <c r="G365" s="5">
        <v>3</v>
      </c>
      <c r="H365" s="27"/>
      <c r="I365" s="152"/>
    </row>
    <row r="366" spans="1:9" ht="15.75" customHeight="1" x14ac:dyDescent="0.2">
      <c r="A366" s="12"/>
      <c r="B366" s="5">
        <v>20011047</v>
      </c>
      <c r="C366" s="6" t="s">
        <v>398</v>
      </c>
      <c r="D366" s="7">
        <v>37441</v>
      </c>
      <c r="E366" s="6" t="s">
        <v>1100</v>
      </c>
      <c r="F366" s="6" t="s">
        <v>1101</v>
      </c>
      <c r="G366" s="5">
        <v>3</v>
      </c>
      <c r="H366" s="27"/>
      <c r="I366" s="152"/>
    </row>
    <row r="367" spans="1:9" ht="15.75" customHeight="1" x14ac:dyDescent="0.2">
      <c r="A367" s="12"/>
      <c r="B367" s="5">
        <v>20011047</v>
      </c>
      <c r="C367" s="6" t="s">
        <v>398</v>
      </c>
      <c r="D367" s="7">
        <v>37441</v>
      </c>
      <c r="E367" s="6" t="s">
        <v>1094</v>
      </c>
      <c r="F367" s="6" t="s">
        <v>1095</v>
      </c>
      <c r="G367" s="5">
        <v>3</v>
      </c>
      <c r="H367" s="27"/>
      <c r="I367" s="152"/>
    </row>
    <row r="368" spans="1:9" ht="15.75" customHeight="1" x14ac:dyDescent="0.2">
      <c r="A368" s="12"/>
      <c r="B368" s="5" t="s">
        <v>815</v>
      </c>
      <c r="C368" s="6" t="s">
        <v>398</v>
      </c>
      <c r="D368" s="7">
        <v>37353</v>
      </c>
      <c r="E368" s="6" t="s">
        <v>906</v>
      </c>
      <c r="F368" s="6" t="s">
        <v>907</v>
      </c>
      <c r="G368" s="5">
        <v>3</v>
      </c>
      <c r="H368" s="27"/>
      <c r="I368" s="152"/>
    </row>
    <row r="369" spans="1:9" ht="15.75" customHeight="1" x14ac:dyDescent="0.2">
      <c r="A369" s="12"/>
      <c r="B369" s="5"/>
      <c r="C369" s="6"/>
      <c r="D369" s="7"/>
      <c r="E369" s="6"/>
      <c r="F369" s="6"/>
      <c r="G369" s="9">
        <f>SUM(G361:G368)</f>
        <v>21</v>
      </c>
      <c r="H369" s="15">
        <f>G369*305900-1000000</f>
        <v>5423900</v>
      </c>
      <c r="I369" s="152"/>
    </row>
    <row r="370" spans="1:9" ht="15.75" customHeight="1" x14ac:dyDescent="0.2">
      <c r="A370" s="12">
        <v>41</v>
      </c>
      <c r="B370" s="5">
        <v>20011048</v>
      </c>
      <c r="C370" s="6" t="s">
        <v>400</v>
      </c>
      <c r="D370" s="7">
        <v>37303</v>
      </c>
      <c r="E370" s="6" t="s">
        <v>310</v>
      </c>
      <c r="F370" s="6" t="s">
        <v>311</v>
      </c>
      <c r="G370" s="5">
        <v>3</v>
      </c>
      <c r="H370" s="27"/>
      <c r="I370" s="5"/>
    </row>
    <row r="371" spans="1:9" ht="15.75" customHeight="1" x14ac:dyDescent="0.2">
      <c r="A371" s="12"/>
      <c r="B371" s="5" t="s">
        <v>1068</v>
      </c>
      <c r="C371" s="6" t="s">
        <v>400</v>
      </c>
      <c r="D371" s="7" t="s">
        <v>653</v>
      </c>
      <c r="E371" s="6" t="s">
        <v>655</v>
      </c>
      <c r="F371" s="6" t="s">
        <v>675</v>
      </c>
      <c r="G371" s="5">
        <v>1</v>
      </c>
      <c r="H371" s="27"/>
      <c r="I371" s="5"/>
    </row>
    <row r="372" spans="1:9" ht="15.75" customHeight="1" x14ac:dyDescent="0.2">
      <c r="A372" s="12"/>
      <c r="B372" s="5" t="s">
        <v>1068</v>
      </c>
      <c r="C372" s="6" t="s">
        <v>400</v>
      </c>
      <c r="D372" s="7" t="s">
        <v>653</v>
      </c>
      <c r="E372" s="6" t="s">
        <v>742</v>
      </c>
      <c r="F372" s="6" t="s">
        <v>816</v>
      </c>
      <c r="G372" s="5">
        <v>2</v>
      </c>
      <c r="H372" s="27"/>
      <c r="I372" s="5"/>
    </row>
    <row r="373" spans="1:9" ht="15.75" customHeight="1" x14ac:dyDescent="0.2">
      <c r="A373" s="12"/>
      <c r="B373" s="5" t="s">
        <v>1068</v>
      </c>
      <c r="C373" s="6" t="s">
        <v>400</v>
      </c>
      <c r="D373" s="7" t="s">
        <v>653</v>
      </c>
      <c r="E373" s="6" t="s">
        <v>859</v>
      </c>
      <c r="F373" s="6" t="s">
        <v>860</v>
      </c>
      <c r="G373" s="5">
        <v>3</v>
      </c>
      <c r="H373" s="27"/>
      <c r="I373" s="5"/>
    </row>
    <row r="374" spans="1:9" ht="15.75" customHeight="1" x14ac:dyDescent="0.2">
      <c r="A374" s="12"/>
      <c r="B374" s="5" t="s">
        <v>1068</v>
      </c>
      <c r="C374" s="6" t="s">
        <v>400</v>
      </c>
      <c r="D374" s="7" t="s">
        <v>653</v>
      </c>
      <c r="E374" s="6" t="s">
        <v>875</v>
      </c>
      <c r="F374" s="6" t="s">
        <v>1091</v>
      </c>
      <c r="G374" s="5">
        <v>3</v>
      </c>
      <c r="H374" s="27"/>
      <c r="I374" s="5"/>
    </row>
    <row r="375" spans="1:9" ht="15.75" customHeight="1" x14ac:dyDescent="0.2">
      <c r="A375" s="12"/>
      <c r="B375" s="5">
        <v>20011048</v>
      </c>
      <c r="C375" s="6" t="s">
        <v>400</v>
      </c>
      <c r="D375" s="7">
        <v>37303</v>
      </c>
      <c r="E375" s="6" t="s">
        <v>1100</v>
      </c>
      <c r="F375" s="6" t="s">
        <v>1101</v>
      </c>
      <c r="G375" s="5">
        <v>3</v>
      </c>
      <c r="H375" s="27"/>
      <c r="I375" s="5"/>
    </row>
    <row r="376" spans="1:9" ht="15.75" customHeight="1" x14ac:dyDescent="0.2">
      <c r="A376" s="12"/>
      <c r="B376" s="5">
        <v>20011048</v>
      </c>
      <c r="C376" s="6" t="s">
        <v>400</v>
      </c>
      <c r="D376" s="7">
        <v>37303</v>
      </c>
      <c r="E376" s="6" t="s">
        <v>1094</v>
      </c>
      <c r="F376" s="6" t="s">
        <v>1095</v>
      </c>
      <c r="G376" s="5">
        <v>3</v>
      </c>
      <c r="H376" s="27"/>
      <c r="I376" s="5"/>
    </row>
    <row r="377" spans="1:9" ht="15.75" customHeight="1" x14ac:dyDescent="0.2">
      <c r="A377" s="12"/>
      <c r="B377" s="5" t="s">
        <v>1068</v>
      </c>
      <c r="C377" s="6" t="s">
        <v>400</v>
      </c>
      <c r="D377" s="7" t="s">
        <v>653</v>
      </c>
      <c r="E377" s="6" t="s">
        <v>906</v>
      </c>
      <c r="F377" s="6" t="s">
        <v>907</v>
      </c>
      <c r="G377" s="5">
        <v>3</v>
      </c>
      <c r="H377" s="27"/>
      <c r="I377" s="5"/>
    </row>
    <row r="378" spans="1:9" ht="15.75" customHeight="1" x14ac:dyDescent="0.2">
      <c r="A378" s="12"/>
      <c r="B378" s="12"/>
      <c r="C378" s="17"/>
      <c r="D378" s="41"/>
      <c r="E378" s="17"/>
      <c r="F378" s="17"/>
      <c r="G378" s="18">
        <f>SUM(G370:G377)</f>
        <v>21</v>
      </c>
      <c r="H378" s="15">
        <f>G378*305900</f>
        <v>6423900</v>
      </c>
      <c r="I378" s="5"/>
    </row>
  </sheetData>
  <autoFilter ref="A4:H378"/>
  <mergeCells count="7">
    <mergeCell ref="I343:I351"/>
    <mergeCell ref="I361:I369"/>
    <mergeCell ref="A1:C1"/>
    <mergeCell ref="A2:C2"/>
    <mergeCell ref="I155:I163"/>
    <mergeCell ref="I237:I245"/>
    <mergeCell ref="A3:I3"/>
  </mergeCells>
  <pageMargins left="0" right="0" top="0.1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tabSelected="1" workbookViewId="0">
      <selection activeCell="K11" sqref="K11"/>
    </sheetView>
  </sheetViews>
  <sheetFormatPr defaultRowHeight="18.75" customHeight="1" x14ac:dyDescent="0.2"/>
  <cols>
    <col min="1" max="1" width="4.140625" style="11" customWidth="1"/>
    <col min="2" max="2" width="8.28515625" style="19" customWidth="1"/>
    <col min="3" max="3" width="20.7109375" style="19" customWidth="1"/>
    <col min="4" max="4" width="9.140625" style="19"/>
    <col min="5" max="5" width="32.140625" style="19" customWidth="1"/>
    <col min="6" max="6" width="9.140625" style="20" customWidth="1"/>
    <col min="7" max="7" width="4.28515625" style="19" customWidth="1"/>
    <col min="8" max="8" width="9.140625" style="135" customWidth="1"/>
    <col min="9" max="9" width="7.85546875" style="132" customWidth="1"/>
    <col min="10" max="16384" width="9.140625" style="4"/>
  </cols>
  <sheetData>
    <row r="1" spans="1:9" ht="18.75" customHeight="1" x14ac:dyDescent="0.2">
      <c r="A1" s="160" t="s">
        <v>1114</v>
      </c>
      <c r="B1" s="160"/>
      <c r="C1" s="160"/>
    </row>
    <row r="2" spans="1:9" ht="18.75" customHeight="1" x14ac:dyDescent="0.2">
      <c r="A2" s="136" t="s">
        <v>1112</v>
      </c>
      <c r="B2" s="136"/>
      <c r="C2" s="136"/>
    </row>
    <row r="3" spans="1:9" ht="18.75" customHeight="1" x14ac:dyDescent="0.2">
      <c r="A3" s="45"/>
      <c r="B3" s="45"/>
      <c r="C3" s="45"/>
    </row>
    <row r="4" spans="1:9" ht="18.75" customHeight="1" x14ac:dyDescent="0.2">
      <c r="A4" s="169" t="s">
        <v>1257</v>
      </c>
      <c r="B4" s="169"/>
      <c r="C4" s="169"/>
      <c r="D4" s="169"/>
      <c r="E4" s="169"/>
      <c r="F4" s="169"/>
      <c r="G4" s="169"/>
      <c r="H4" s="169"/>
      <c r="I4" s="169"/>
    </row>
    <row r="5" spans="1:9" ht="41.25" customHeight="1" x14ac:dyDescent="0.2">
      <c r="A5" s="9" t="s">
        <v>962</v>
      </c>
      <c r="B5" s="9" t="s">
        <v>910</v>
      </c>
      <c r="C5" s="9" t="s">
        <v>914</v>
      </c>
      <c r="D5" s="9" t="s">
        <v>915</v>
      </c>
      <c r="E5" s="9" t="s">
        <v>911</v>
      </c>
      <c r="F5" s="10" t="s">
        <v>912</v>
      </c>
      <c r="G5" s="9" t="s">
        <v>913</v>
      </c>
      <c r="H5" s="15" t="s">
        <v>963</v>
      </c>
      <c r="I5" s="134"/>
    </row>
    <row r="6" spans="1:9" ht="18.75" customHeight="1" x14ac:dyDescent="0.2">
      <c r="A6" s="12">
        <v>1</v>
      </c>
      <c r="B6" s="5" t="s">
        <v>696</v>
      </c>
      <c r="C6" s="6" t="s">
        <v>2</v>
      </c>
      <c r="D6" s="5" t="s">
        <v>3</v>
      </c>
      <c r="E6" s="6" t="s">
        <v>1</v>
      </c>
      <c r="F6" s="6" t="s">
        <v>916</v>
      </c>
      <c r="G6" s="5">
        <v>3</v>
      </c>
      <c r="H6" s="30"/>
      <c r="I6" s="134"/>
    </row>
    <row r="7" spans="1:9" ht="18.75" customHeight="1" x14ac:dyDescent="0.2">
      <c r="A7" s="12"/>
      <c r="B7" s="5" t="s">
        <v>696</v>
      </c>
      <c r="C7" s="6" t="s">
        <v>2</v>
      </c>
      <c r="D7" s="6" t="s">
        <v>3</v>
      </c>
      <c r="E7" s="6" t="s">
        <v>442</v>
      </c>
      <c r="F7" s="6" t="s">
        <v>958</v>
      </c>
      <c r="G7" s="5">
        <v>3</v>
      </c>
      <c r="H7" s="30"/>
      <c r="I7" s="134"/>
    </row>
    <row r="8" spans="1:9" ht="18.75" customHeight="1" x14ac:dyDescent="0.2">
      <c r="A8" s="12"/>
      <c r="B8" s="5" t="s">
        <v>696</v>
      </c>
      <c r="C8" s="6" t="s">
        <v>2</v>
      </c>
      <c r="D8" s="5" t="s">
        <v>3</v>
      </c>
      <c r="E8" s="6" t="s">
        <v>446</v>
      </c>
      <c r="F8" s="6" t="s">
        <v>959</v>
      </c>
      <c r="G8" s="5">
        <v>3</v>
      </c>
      <c r="H8" s="30"/>
      <c r="I8" s="134"/>
    </row>
    <row r="9" spans="1:9" ht="18.75" customHeight="1" x14ac:dyDescent="0.2">
      <c r="A9" s="12"/>
      <c r="B9" s="5" t="s">
        <v>696</v>
      </c>
      <c r="C9" s="6" t="s">
        <v>2</v>
      </c>
      <c r="D9" s="5" t="s">
        <v>3</v>
      </c>
      <c r="E9" s="6" t="s">
        <v>693</v>
      </c>
      <c r="F9" s="6" t="s">
        <v>694</v>
      </c>
      <c r="G9" s="5">
        <v>1</v>
      </c>
      <c r="H9" s="30"/>
      <c r="I9" s="134"/>
    </row>
    <row r="10" spans="1:9" ht="18.75" customHeight="1" x14ac:dyDescent="0.2">
      <c r="A10" s="12"/>
      <c r="B10" s="5" t="s">
        <v>696</v>
      </c>
      <c r="C10" s="6" t="s">
        <v>2</v>
      </c>
      <c r="D10" s="5" t="s">
        <v>3</v>
      </c>
      <c r="E10" s="6" t="s">
        <v>899</v>
      </c>
      <c r="F10" s="6" t="s">
        <v>900</v>
      </c>
      <c r="G10" s="5">
        <v>3</v>
      </c>
      <c r="H10" s="30"/>
      <c r="I10" s="134"/>
    </row>
    <row r="11" spans="1:9" ht="18.75" customHeight="1" x14ac:dyDescent="0.2">
      <c r="A11" s="12"/>
      <c r="B11" s="5" t="s">
        <v>696</v>
      </c>
      <c r="C11" s="6" t="s">
        <v>2</v>
      </c>
      <c r="D11" s="5" t="s">
        <v>3</v>
      </c>
      <c r="E11" s="6" t="s">
        <v>901</v>
      </c>
      <c r="F11" s="6" t="s">
        <v>902</v>
      </c>
      <c r="G11" s="5">
        <v>3</v>
      </c>
      <c r="H11" s="30"/>
      <c r="I11" s="134"/>
    </row>
    <row r="12" spans="1:9" ht="18.75" customHeight="1" x14ac:dyDescent="0.2">
      <c r="A12" s="12"/>
      <c r="B12" s="5"/>
      <c r="C12" s="6"/>
      <c r="D12" s="5"/>
      <c r="E12" s="6"/>
      <c r="F12" s="6"/>
      <c r="G12" s="9">
        <f>SUM(G6:G11)</f>
        <v>16</v>
      </c>
      <c r="H12" s="30">
        <f>G12*250000-2970000</f>
        <v>1030000</v>
      </c>
      <c r="I12" s="134"/>
    </row>
    <row r="13" spans="1:9" ht="18.75" customHeight="1" x14ac:dyDescent="0.2">
      <c r="A13" s="12">
        <v>2</v>
      </c>
      <c r="B13" s="5" t="s">
        <v>698</v>
      </c>
      <c r="C13" s="6" t="s">
        <v>7</v>
      </c>
      <c r="D13" s="5" t="s">
        <v>8</v>
      </c>
      <c r="E13" s="6" t="s">
        <v>1</v>
      </c>
      <c r="F13" s="6" t="s">
        <v>916</v>
      </c>
      <c r="G13" s="5">
        <v>3</v>
      </c>
      <c r="H13" s="30"/>
      <c r="I13" s="134"/>
    </row>
    <row r="14" spans="1:9" ht="18.75" customHeight="1" x14ac:dyDescent="0.2">
      <c r="A14" s="12"/>
      <c r="B14" s="5" t="s">
        <v>698</v>
      </c>
      <c r="C14" s="6" t="s">
        <v>7</v>
      </c>
      <c r="D14" s="6" t="s">
        <v>8</v>
      </c>
      <c r="E14" s="6" t="s">
        <v>442</v>
      </c>
      <c r="F14" s="6" t="s">
        <v>958</v>
      </c>
      <c r="G14" s="5">
        <v>3</v>
      </c>
      <c r="H14" s="30"/>
      <c r="I14" s="134"/>
    </row>
    <row r="15" spans="1:9" ht="18.75" customHeight="1" x14ac:dyDescent="0.2">
      <c r="A15" s="12"/>
      <c r="B15" s="5" t="s">
        <v>698</v>
      </c>
      <c r="C15" s="6" t="s">
        <v>7</v>
      </c>
      <c r="D15" s="5" t="s">
        <v>8</v>
      </c>
      <c r="E15" s="6" t="s">
        <v>446</v>
      </c>
      <c r="F15" s="6" t="s">
        <v>959</v>
      </c>
      <c r="G15" s="5">
        <v>3</v>
      </c>
      <c r="H15" s="30"/>
      <c r="I15" s="134"/>
    </row>
    <row r="16" spans="1:9" ht="18.75" customHeight="1" x14ac:dyDescent="0.2">
      <c r="A16" s="12"/>
      <c r="B16" s="5" t="s">
        <v>698</v>
      </c>
      <c r="C16" s="6" t="s">
        <v>7</v>
      </c>
      <c r="D16" s="5" t="s">
        <v>8</v>
      </c>
      <c r="E16" s="6" t="s">
        <v>693</v>
      </c>
      <c r="F16" s="6" t="s">
        <v>694</v>
      </c>
      <c r="G16" s="5">
        <v>1</v>
      </c>
      <c r="H16" s="30"/>
      <c r="I16" s="134"/>
    </row>
    <row r="17" spans="1:9" ht="18.75" customHeight="1" x14ac:dyDescent="0.2">
      <c r="A17" s="12"/>
      <c r="B17" s="5" t="s">
        <v>698</v>
      </c>
      <c r="C17" s="6" t="s">
        <v>7</v>
      </c>
      <c r="D17" s="5" t="s">
        <v>8</v>
      </c>
      <c r="E17" s="6" t="s">
        <v>899</v>
      </c>
      <c r="F17" s="6" t="s">
        <v>900</v>
      </c>
      <c r="G17" s="5">
        <v>3</v>
      </c>
      <c r="H17" s="30"/>
      <c r="I17" s="134"/>
    </row>
    <row r="18" spans="1:9" ht="18.75" customHeight="1" x14ac:dyDescent="0.2">
      <c r="A18" s="12"/>
      <c r="B18" s="5" t="s">
        <v>698</v>
      </c>
      <c r="C18" s="6" t="s">
        <v>7</v>
      </c>
      <c r="D18" s="5" t="s">
        <v>8</v>
      </c>
      <c r="E18" s="6" t="s">
        <v>901</v>
      </c>
      <c r="F18" s="6" t="s">
        <v>902</v>
      </c>
      <c r="G18" s="5">
        <v>3</v>
      </c>
      <c r="H18" s="30"/>
      <c r="I18" s="134"/>
    </row>
    <row r="19" spans="1:9" ht="18.75" customHeight="1" x14ac:dyDescent="0.2">
      <c r="A19" s="12"/>
      <c r="B19" s="5"/>
      <c r="C19" s="6"/>
      <c r="D19" s="5"/>
      <c r="E19" s="6"/>
      <c r="F19" s="6"/>
      <c r="G19" s="9">
        <f>SUM(G13:G18)</f>
        <v>16</v>
      </c>
      <c r="H19" s="30">
        <f>G19*250000</f>
        <v>4000000</v>
      </c>
      <c r="I19" s="134"/>
    </row>
    <row r="20" spans="1:9" ht="18.75" customHeight="1" x14ac:dyDescent="0.2">
      <c r="A20" s="12">
        <v>3</v>
      </c>
      <c r="B20" s="5" t="s">
        <v>918</v>
      </c>
      <c r="C20" s="6" t="s">
        <v>5</v>
      </c>
      <c r="D20" s="5" t="s">
        <v>6</v>
      </c>
      <c r="E20" s="6" t="s">
        <v>1</v>
      </c>
      <c r="F20" s="6" t="s">
        <v>916</v>
      </c>
      <c r="G20" s="5">
        <v>3</v>
      </c>
      <c r="H20" s="30"/>
      <c r="I20" s="134"/>
    </row>
    <row r="21" spans="1:9" ht="18.75" customHeight="1" x14ac:dyDescent="0.2">
      <c r="A21" s="12"/>
      <c r="B21" s="5" t="s">
        <v>918</v>
      </c>
      <c r="C21" s="6" t="s">
        <v>5</v>
      </c>
      <c r="D21" s="6" t="s">
        <v>6</v>
      </c>
      <c r="E21" s="6" t="s">
        <v>442</v>
      </c>
      <c r="F21" s="6" t="s">
        <v>958</v>
      </c>
      <c r="G21" s="5">
        <v>3</v>
      </c>
      <c r="H21" s="30"/>
      <c r="I21" s="134"/>
    </row>
    <row r="22" spans="1:9" ht="18.75" customHeight="1" x14ac:dyDescent="0.2">
      <c r="A22" s="12"/>
      <c r="B22" s="5" t="s">
        <v>918</v>
      </c>
      <c r="C22" s="6" t="s">
        <v>5</v>
      </c>
      <c r="D22" s="5" t="s">
        <v>6</v>
      </c>
      <c r="E22" s="6" t="s">
        <v>533</v>
      </c>
      <c r="F22" s="6" t="s">
        <v>534</v>
      </c>
      <c r="G22" s="5">
        <v>2</v>
      </c>
      <c r="H22" s="30"/>
      <c r="I22" s="134"/>
    </row>
    <row r="23" spans="1:9" ht="18.75" customHeight="1" x14ac:dyDescent="0.2">
      <c r="A23" s="12"/>
      <c r="B23" s="5" t="s">
        <v>918</v>
      </c>
      <c r="C23" s="6" t="s">
        <v>5</v>
      </c>
      <c r="D23" s="5" t="s">
        <v>6</v>
      </c>
      <c r="E23" s="6" t="s">
        <v>899</v>
      </c>
      <c r="F23" s="6" t="s">
        <v>900</v>
      </c>
      <c r="G23" s="5">
        <v>3</v>
      </c>
      <c r="H23" s="30"/>
      <c r="I23" s="134"/>
    </row>
    <row r="24" spans="1:9" ht="18.75" customHeight="1" x14ac:dyDescent="0.2">
      <c r="A24" s="12"/>
      <c r="B24" s="5" t="s">
        <v>918</v>
      </c>
      <c r="C24" s="6" t="s">
        <v>5</v>
      </c>
      <c r="D24" s="5" t="s">
        <v>6</v>
      </c>
      <c r="E24" s="6" t="s">
        <v>901</v>
      </c>
      <c r="F24" s="6" t="s">
        <v>902</v>
      </c>
      <c r="G24" s="5">
        <v>3</v>
      </c>
      <c r="H24" s="30"/>
      <c r="I24" s="134"/>
    </row>
    <row r="25" spans="1:9" ht="18.75" customHeight="1" x14ac:dyDescent="0.2">
      <c r="A25" s="12"/>
      <c r="B25" s="5"/>
      <c r="C25" s="6"/>
      <c r="D25" s="5"/>
      <c r="E25" s="6"/>
      <c r="F25" s="6"/>
      <c r="G25" s="9">
        <f>SUM(G20:G24)</f>
        <v>14</v>
      </c>
      <c r="H25" s="30">
        <f>G25*250000</f>
        <v>3500000</v>
      </c>
      <c r="I25" s="134"/>
    </row>
    <row r="26" spans="1:9" ht="18.75" customHeight="1" x14ac:dyDescent="0.2">
      <c r="A26" s="12">
        <v>4</v>
      </c>
      <c r="B26" s="5" t="s">
        <v>917</v>
      </c>
      <c r="C26" s="6" t="s">
        <v>4</v>
      </c>
      <c r="D26" s="7">
        <v>36628</v>
      </c>
      <c r="E26" s="6" t="s">
        <v>1</v>
      </c>
      <c r="F26" s="6" t="s">
        <v>916</v>
      </c>
      <c r="G26" s="5">
        <v>3</v>
      </c>
      <c r="H26" s="30"/>
      <c r="I26" s="134"/>
    </row>
    <row r="27" spans="1:9" ht="18.75" customHeight="1" x14ac:dyDescent="0.2">
      <c r="A27" s="12"/>
      <c r="B27" s="5" t="s">
        <v>917</v>
      </c>
      <c r="C27" s="6" t="s">
        <v>4</v>
      </c>
      <c r="D27" s="8">
        <v>36628</v>
      </c>
      <c r="E27" s="6" t="s">
        <v>442</v>
      </c>
      <c r="F27" s="6" t="s">
        <v>958</v>
      </c>
      <c r="G27" s="5">
        <v>3</v>
      </c>
      <c r="H27" s="30"/>
      <c r="I27" s="134"/>
    </row>
    <row r="28" spans="1:9" ht="18.75" customHeight="1" x14ac:dyDescent="0.2">
      <c r="A28" s="12"/>
      <c r="B28" s="5" t="s">
        <v>917</v>
      </c>
      <c r="C28" s="6" t="s">
        <v>4</v>
      </c>
      <c r="D28" s="7">
        <v>36628</v>
      </c>
      <c r="E28" s="6" t="s">
        <v>446</v>
      </c>
      <c r="F28" s="6" t="s">
        <v>959</v>
      </c>
      <c r="G28" s="5">
        <v>3</v>
      </c>
      <c r="H28" s="30"/>
      <c r="I28" s="134"/>
    </row>
    <row r="29" spans="1:9" ht="18.75" customHeight="1" x14ac:dyDescent="0.2">
      <c r="A29" s="12"/>
      <c r="B29" s="5" t="s">
        <v>917</v>
      </c>
      <c r="C29" s="6" t="s">
        <v>4</v>
      </c>
      <c r="D29" s="7">
        <v>36628</v>
      </c>
      <c r="E29" s="6" t="s">
        <v>899</v>
      </c>
      <c r="F29" s="6" t="s">
        <v>900</v>
      </c>
      <c r="G29" s="5">
        <v>3</v>
      </c>
      <c r="H29" s="30"/>
      <c r="I29" s="134"/>
    </row>
    <row r="30" spans="1:9" ht="18.75" customHeight="1" x14ac:dyDescent="0.2">
      <c r="A30" s="12"/>
      <c r="B30" s="5" t="s">
        <v>917</v>
      </c>
      <c r="C30" s="6" t="s">
        <v>4</v>
      </c>
      <c r="D30" s="7">
        <v>36628</v>
      </c>
      <c r="E30" s="6" t="s">
        <v>901</v>
      </c>
      <c r="F30" s="6" t="s">
        <v>902</v>
      </c>
      <c r="G30" s="5">
        <v>3</v>
      </c>
      <c r="H30" s="30"/>
      <c r="I30" s="134"/>
    </row>
    <row r="31" spans="1:9" ht="18.75" customHeight="1" x14ac:dyDescent="0.2">
      <c r="A31" s="12"/>
      <c r="B31" s="5"/>
      <c r="C31" s="6"/>
      <c r="D31" s="7"/>
      <c r="E31" s="6"/>
      <c r="F31" s="6"/>
      <c r="G31" s="9">
        <f>SUM(G26:G30)</f>
        <v>15</v>
      </c>
      <c r="H31" s="30">
        <f>G31*250000</f>
        <v>3750000</v>
      </c>
      <c r="I31" s="134"/>
    </row>
    <row r="32" spans="1:9" ht="18.75" customHeight="1" x14ac:dyDescent="0.2">
      <c r="A32" s="12">
        <v>5</v>
      </c>
      <c r="B32" s="5" t="s">
        <v>919</v>
      </c>
      <c r="C32" s="6" t="s">
        <v>9</v>
      </c>
      <c r="D32" s="5" t="s">
        <v>10</v>
      </c>
      <c r="E32" s="6" t="s">
        <v>1</v>
      </c>
      <c r="F32" s="6" t="s">
        <v>916</v>
      </c>
      <c r="G32" s="5">
        <v>3</v>
      </c>
      <c r="H32" s="30"/>
      <c r="I32" s="134"/>
    </row>
    <row r="33" spans="1:9" ht="18.75" customHeight="1" x14ac:dyDescent="0.2">
      <c r="A33" s="12"/>
      <c r="B33" s="5" t="s">
        <v>919</v>
      </c>
      <c r="C33" s="6" t="s">
        <v>9</v>
      </c>
      <c r="D33" s="6" t="s">
        <v>10</v>
      </c>
      <c r="E33" s="6" t="s">
        <v>442</v>
      </c>
      <c r="F33" s="6" t="s">
        <v>958</v>
      </c>
      <c r="G33" s="5">
        <v>3</v>
      </c>
      <c r="H33" s="30"/>
      <c r="I33" s="134"/>
    </row>
    <row r="34" spans="1:9" ht="18.75" customHeight="1" x14ac:dyDescent="0.2">
      <c r="A34" s="12"/>
      <c r="B34" s="5" t="s">
        <v>919</v>
      </c>
      <c r="C34" s="6" t="s">
        <v>9</v>
      </c>
      <c r="D34" s="5" t="s">
        <v>10</v>
      </c>
      <c r="E34" s="6" t="s">
        <v>603</v>
      </c>
      <c r="F34" s="6" t="s">
        <v>604</v>
      </c>
      <c r="G34" s="5">
        <v>1</v>
      </c>
      <c r="H34" s="30"/>
      <c r="I34" s="134"/>
    </row>
    <row r="35" spans="1:9" ht="18.75" customHeight="1" x14ac:dyDescent="0.2">
      <c r="A35" s="12"/>
      <c r="B35" s="5" t="s">
        <v>919</v>
      </c>
      <c r="C35" s="6" t="s">
        <v>9</v>
      </c>
      <c r="D35" s="5" t="s">
        <v>10</v>
      </c>
      <c r="E35" s="6" t="s">
        <v>742</v>
      </c>
      <c r="F35" s="6" t="s">
        <v>816</v>
      </c>
      <c r="G35" s="5">
        <v>2</v>
      </c>
      <c r="H35" s="30"/>
      <c r="I35" s="134"/>
    </row>
    <row r="36" spans="1:9" ht="18.75" customHeight="1" x14ac:dyDescent="0.2">
      <c r="A36" s="12"/>
      <c r="B36" s="5" t="s">
        <v>919</v>
      </c>
      <c r="C36" s="6" t="s">
        <v>9</v>
      </c>
      <c r="D36" s="5" t="s">
        <v>10</v>
      </c>
      <c r="E36" s="6" t="s">
        <v>899</v>
      </c>
      <c r="F36" s="6" t="s">
        <v>900</v>
      </c>
      <c r="G36" s="5">
        <v>3</v>
      </c>
      <c r="H36" s="30"/>
      <c r="I36" s="134"/>
    </row>
    <row r="37" spans="1:9" ht="18.75" customHeight="1" x14ac:dyDescent="0.2">
      <c r="A37" s="12"/>
      <c r="B37" s="5" t="s">
        <v>919</v>
      </c>
      <c r="C37" s="6" t="s">
        <v>9</v>
      </c>
      <c r="D37" s="5" t="s">
        <v>10</v>
      </c>
      <c r="E37" s="6" t="s">
        <v>901</v>
      </c>
      <c r="F37" s="6" t="s">
        <v>902</v>
      </c>
      <c r="G37" s="5">
        <v>3</v>
      </c>
      <c r="H37" s="30"/>
      <c r="I37" s="134"/>
    </row>
    <row r="38" spans="1:9" ht="18.75" customHeight="1" x14ac:dyDescent="0.2">
      <c r="A38" s="12"/>
      <c r="B38" s="5"/>
      <c r="C38" s="6"/>
      <c r="D38" s="5"/>
      <c r="E38" s="6"/>
      <c r="F38" s="6"/>
      <c r="G38" s="9">
        <f>SUM(G32:G37)</f>
        <v>15</v>
      </c>
      <c r="H38" s="30">
        <f>G38*250000</f>
        <v>3750000</v>
      </c>
      <c r="I38" s="134"/>
    </row>
    <row r="39" spans="1:9" ht="18.75" customHeight="1" x14ac:dyDescent="0.2">
      <c r="A39" s="12">
        <v>6</v>
      </c>
      <c r="B39" s="5" t="s">
        <v>920</v>
      </c>
      <c r="C39" s="6" t="s">
        <v>11</v>
      </c>
      <c r="D39" s="5" t="s">
        <v>12</v>
      </c>
      <c r="E39" s="6" t="s">
        <v>1</v>
      </c>
      <c r="F39" s="6" t="s">
        <v>916</v>
      </c>
      <c r="G39" s="5">
        <v>3</v>
      </c>
      <c r="H39" s="30"/>
      <c r="I39" s="157" t="s">
        <v>1945</v>
      </c>
    </row>
    <row r="40" spans="1:9" ht="18.75" customHeight="1" x14ac:dyDescent="0.2">
      <c r="A40" s="12"/>
      <c r="B40" s="5" t="s">
        <v>920</v>
      </c>
      <c r="C40" s="6" t="s">
        <v>11</v>
      </c>
      <c r="D40" s="6" t="s">
        <v>12</v>
      </c>
      <c r="E40" s="6" t="s">
        <v>442</v>
      </c>
      <c r="F40" s="6" t="s">
        <v>958</v>
      </c>
      <c r="G40" s="5">
        <v>3</v>
      </c>
      <c r="H40" s="30"/>
      <c r="I40" s="158"/>
    </row>
    <row r="41" spans="1:9" ht="18.75" customHeight="1" x14ac:dyDescent="0.2">
      <c r="A41" s="12"/>
      <c r="B41" s="5" t="s">
        <v>920</v>
      </c>
      <c r="C41" s="6" t="s">
        <v>11</v>
      </c>
      <c r="D41" s="5" t="s">
        <v>12</v>
      </c>
      <c r="E41" s="6" t="s">
        <v>899</v>
      </c>
      <c r="F41" s="6" t="s">
        <v>900</v>
      </c>
      <c r="G41" s="5">
        <v>3</v>
      </c>
      <c r="H41" s="30"/>
      <c r="I41" s="158"/>
    </row>
    <row r="42" spans="1:9" ht="18.75" customHeight="1" x14ac:dyDescent="0.2">
      <c r="A42" s="12"/>
      <c r="B42" s="5" t="s">
        <v>920</v>
      </c>
      <c r="C42" s="6" t="s">
        <v>11</v>
      </c>
      <c r="D42" s="5" t="s">
        <v>12</v>
      </c>
      <c r="E42" s="6" t="s">
        <v>901</v>
      </c>
      <c r="F42" s="6" t="s">
        <v>902</v>
      </c>
      <c r="G42" s="5">
        <v>3</v>
      </c>
      <c r="H42" s="30"/>
      <c r="I42" s="158"/>
    </row>
    <row r="43" spans="1:9" ht="18.75" customHeight="1" x14ac:dyDescent="0.2">
      <c r="A43" s="12"/>
      <c r="B43" s="5"/>
      <c r="C43" s="6"/>
      <c r="D43" s="5"/>
      <c r="E43" s="6"/>
      <c r="F43" s="6"/>
      <c r="G43" s="9">
        <f>SUM(G39:G42)</f>
        <v>12</v>
      </c>
      <c r="H43" s="30">
        <v>0</v>
      </c>
      <c r="I43" s="159"/>
    </row>
    <row r="44" spans="1:9" ht="18.75" customHeight="1" x14ac:dyDescent="0.2">
      <c r="A44" s="12">
        <v>7</v>
      </c>
      <c r="B44" s="5" t="s">
        <v>921</v>
      </c>
      <c r="C44" s="6" t="s">
        <v>13</v>
      </c>
      <c r="D44" s="5" t="s">
        <v>14</v>
      </c>
      <c r="E44" s="6" t="s">
        <v>1</v>
      </c>
      <c r="F44" s="6" t="s">
        <v>916</v>
      </c>
      <c r="G44" s="5">
        <v>3</v>
      </c>
      <c r="H44" s="30"/>
      <c r="I44" s="134"/>
    </row>
    <row r="45" spans="1:9" ht="18.75" customHeight="1" x14ac:dyDescent="0.2">
      <c r="A45" s="12"/>
      <c r="B45" s="5" t="s">
        <v>921</v>
      </c>
      <c r="C45" s="6" t="s">
        <v>13</v>
      </c>
      <c r="D45" s="6" t="s">
        <v>14</v>
      </c>
      <c r="E45" s="6" t="s">
        <v>442</v>
      </c>
      <c r="F45" s="6" t="s">
        <v>958</v>
      </c>
      <c r="G45" s="5">
        <v>3</v>
      </c>
      <c r="H45" s="30"/>
      <c r="I45" s="134"/>
    </row>
    <row r="46" spans="1:9" ht="18.75" customHeight="1" x14ac:dyDescent="0.2">
      <c r="A46" s="12"/>
      <c r="B46" s="5" t="s">
        <v>921</v>
      </c>
      <c r="C46" s="6" t="s">
        <v>13</v>
      </c>
      <c r="D46" s="5" t="s">
        <v>14</v>
      </c>
      <c r="E46" s="6" t="s">
        <v>446</v>
      </c>
      <c r="F46" s="6" t="s">
        <v>959</v>
      </c>
      <c r="G46" s="5">
        <v>3</v>
      </c>
      <c r="H46" s="30"/>
      <c r="I46" s="134"/>
    </row>
    <row r="47" spans="1:9" ht="18.75" customHeight="1" x14ac:dyDescent="0.2">
      <c r="A47" s="12"/>
      <c r="B47" s="5" t="s">
        <v>921</v>
      </c>
      <c r="C47" s="6" t="s">
        <v>13</v>
      </c>
      <c r="D47" s="5" t="s">
        <v>14</v>
      </c>
      <c r="E47" s="6" t="s">
        <v>899</v>
      </c>
      <c r="F47" s="6" t="s">
        <v>900</v>
      </c>
      <c r="G47" s="5">
        <v>3</v>
      </c>
      <c r="H47" s="30"/>
      <c r="I47" s="134"/>
    </row>
    <row r="48" spans="1:9" ht="18.75" customHeight="1" x14ac:dyDescent="0.2">
      <c r="A48" s="12"/>
      <c r="B48" s="5" t="s">
        <v>921</v>
      </c>
      <c r="C48" s="6" t="s">
        <v>13</v>
      </c>
      <c r="D48" s="5" t="s">
        <v>14</v>
      </c>
      <c r="E48" s="6" t="s">
        <v>901</v>
      </c>
      <c r="F48" s="6" t="s">
        <v>902</v>
      </c>
      <c r="G48" s="5">
        <v>3</v>
      </c>
      <c r="H48" s="30"/>
      <c r="I48" s="134"/>
    </row>
    <row r="49" spans="1:9" ht="18.75" customHeight="1" x14ac:dyDescent="0.2">
      <c r="A49" s="12"/>
      <c r="B49" s="5"/>
      <c r="C49" s="6"/>
      <c r="D49" s="5"/>
      <c r="E49" s="6"/>
      <c r="F49" s="6"/>
      <c r="G49" s="9">
        <f>SUM(G44:G48)</f>
        <v>15</v>
      </c>
      <c r="H49" s="30">
        <f>G49*250000</f>
        <v>3750000</v>
      </c>
      <c r="I49" s="134"/>
    </row>
    <row r="50" spans="1:9" ht="18.75" customHeight="1" x14ac:dyDescent="0.2">
      <c r="A50" s="12">
        <v>8</v>
      </c>
      <c r="B50" s="5" t="s">
        <v>922</v>
      </c>
      <c r="C50" s="6" t="s">
        <v>15</v>
      </c>
      <c r="D50" s="7">
        <v>36528</v>
      </c>
      <c r="E50" s="6" t="s">
        <v>1</v>
      </c>
      <c r="F50" s="6" t="s">
        <v>916</v>
      </c>
      <c r="G50" s="5">
        <v>3</v>
      </c>
      <c r="H50" s="30"/>
      <c r="I50" s="134"/>
    </row>
    <row r="51" spans="1:9" ht="18.75" customHeight="1" x14ac:dyDescent="0.2">
      <c r="A51" s="12"/>
      <c r="B51" s="5" t="s">
        <v>922</v>
      </c>
      <c r="C51" s="6" t="s">
        <v>15</v>
      </c>
      <c r="D51" s="7">
        <v>36528</v>
      </c>
      <c r="E51" s="6" t="s">
        <v>235</v>
      </c>
      <c r="F51" s="6" t="s">
        <v>961</v>
      </c>
      <c r="G51" s="5">
        <v>3</v>
      </c>
      <c r="H51" s="30"/>
      <c r="I51" s="134"/>
    </row>
    <row r="52" spans="1:9" ht="18.75" customHeight="1" x14ac:dyDescent="0.2">
      <c r="A52" s="12"/>
      <c r="B52" s="5" t="s">
        <v>922</v>
      </c>
      <c r="C52" s="6" t="s">
        <v>15</v>
      </c>
      <c r="D52" s="8">
        <v>36528</v>
      </c>
      <c r="E52" s="6" t="s">
        <v>442</v>
      </c>
      <c r="F52" s="6" t="s">
        <v>958</v>
      </c>
      <c r="G52" s="5">
        <v>3</v>
      </c>
      <c r="H52" s="30"/>
      <c r="I52" s="134"/>
    </row>
    <row r="53" spans="1:9" ht="18.75" customHeight="1" x14ac:dyDescent="0.2">
      <c r="A53" s="12"/>
      <c r="B53" s="5" t="s">
        <v>922</v>
      </c>
      <c r="C53" s="6" t="s">
        <v>15</v>
      </c>
      <c r="D53" s="7">
        <v>36528</v>
      </c>
      <c r="E53" s="6" t="s">
        <v>446</v>
      </c>
      <c r="F53" s="6" t="s">
        <v>959</v>
      </c>
      <c r="G53" s="5">
        <v>3</v>
      </c>
      <c r="H53" s="30"/>
      <c r="I53" s="134"/>
    </row>
    <row r="54" spans="1:9" ht="18.75" customHeight="1" x14ac:dyDescent="0.2">
      <c r="A54" s="12"/>
      <c r="B54" s="5" t="s">
        <v>922</v>
      </c>
      <c r="C54" s="6" t="s">
        <v>15</v>
      </c>
      <c r="D54" s="7">
        <v>36528</v>
      </c>
      <c r="E54" s="6" t="s">
        <v>899</v>
      </c>
      <c r="F54" s="6" t="s">
        <v>900</v>
      </c>
      <c r="G54" s="5">
        <v>3</v>
      </c>
      <c r="H54" s="30"/>
      <c r="I54" s="134"/>
    </row>
    <row r="55" spans="1:9" ht="18.75" customHeight="1" x14ac:dyDescent="0.2">
      <c r="A55" s="12"/>
      <c r="B55" s="5" t="s">
        <v>922</v>
      </c>
      <c r="C55" s="6" t="s">
        <v>15</v>
      </c>
      <c r="D55" s="7">
        <v>36528</v>
      </c>
      <c r="E55" s="6" t="s">
        <v>901</v>
      </c>
      <c r="F55" s="6" t="s">
        <v>902</v>
      </c>
      <c r="G55" s="5">
        <v>3</v>
      </c>
      <c r="H55" s="30"/>
      <c r="I55" s="134"/>
    </row>
    <row r="56" spans="1:9" ht="18.75" customHeight="1" x14ac:dyDescent="0.2">
      <c r="A56" s="12"/>
      <c r="B56" s="5"/>
      <c r="C56" s="6"/>
      <c r="D56" s="7"/>
      <c r="E56" s="6"/>
      <c r="F56" s="6"/>
      <c r="G56" s="9">
        <f>SUM(G50:G55)</f>
        <v>18</v>
      </c>
      <c r="H56" s="30">
        <f>G56*250000</f>
        <v>4500000</v>
      </c>
      <c r="I56" s="134"/>
    </row>
    <row r="57" spans="1:9" ht="18.75" customHeight="1" x14ac:dyDescent="0.2">
      <c r="A57" s="12">
        <v>9</v>
      </c>
      <c r="B57" s="5" t="s">
        <v>924</v>
      </c>
      <c r="C57" s="6" t="s">
        <v>22</v>
      </c>
      <c r="D57" s="5" t="s">
        <v>23</v>
      </c>
      <c r="E57" s="6" t="s">
        <v>1</v>
      </c>
      <c r="F57" s="6" t="s">
        <v>916</v>
      </c>
      <c r="G57" s="5">
        <v>3</v>
      </c>
      <c r="H57" s="30"/>
      <c r="I57" s="134"/>
    </row>
    <row r="58" spans="1:9" ht="18.75" customHeight="1" x14ac:dyDescent="0.2">
      <c r="A58" s="12"/>
      <c r="B58" s="5" t="s">
        <v>924</v>
      </c>
      <c r="C58" s="6" t="s">
        <v>22</v>
      </c>
      <c r="D58" s="6" t="s">
        <v>23</v>
      </c>
      <c r="E58" s="6" t="s">
        <v>442</v>
      </c>
      <c r="F58" s="6" t="s">
        <v>958</v>
      </c>
      <c r="G58" s="5">
        <v>3</v>
      </c>
      <c r="H58" s="30"/>
      <c r="I58" s="134"/>
    </row>
    <row r="59" spans="1:9" ht="18.75" customHeight="1" x14ac:dyDescent="0.2">
      <c r="A59" s="12"/>
      <c r="B59" s="5" t="s">
        <v>924</v>
      </c>
      <c r="C59" s="6" t="s">
        <v>22</v>
      </c>
      <c r="D59" s="5" t="s">
        <v>23</v>
      </c>
      <c r="E59" s="6" t="s">
        <v>899</v>
      </c>
      <c r="F59" s="6" t="s">
        <v>900</v>
      </c>
      <c r="G59" s="5">
        <v>3</v>
      </c>
      <c r="H59" s="30"/>
      <c r="I59" s="134"/>
    </row>
    <row r="60" spans="1:9" ht="18.75" customHeight="1" x14ac:dyDescent="0.2">
      <c r="A60" s="12"/>
      <c r="B60" s="5" t="s">
        <v>924</v>
      </c>
      <c r="C60" s="6" t="s">
        <v>22</v>
      </c>
      <c r="D60" s="5" t="s">
        <v>23</v>
      </c>
      <c r="E60" s="6" t="s">
        <v>901</v>
      </c>
      <c r="F60" s="6" t="s">
        <v>902</v>
      </c>
      <c r="G60" s="5">
        <v>3</v>
      </c>
      <c r="H60" s="30"/>
      <c r="I60" s="134"/>
    </row>
    <row r="61" spans="1:9" ht="18.75" customHeight="1" x14ac:dyDescent="0.2">
      <c r="A61" s="12"/>
      <c r="B61" s="5"/>
      <c r="C61" s="6"/>
      <c r="D61" s="5"/>
      <c r="E61" s="6"/>
      <c r="F61" s="6"/>
      <c r="G61" s="9">
        <f>SUM(G57:G60)</f>
        <v>12</v>
      </c>
      <c r="H61" s="30">
        <f>G61*250000</f>
        <v>3000000</v>
      </c>
      <c r="I61" s="134"/>
    </row>
    <row r="62" spans="1:9" ht="18.75" customHeight="1" x14ac:dyDescent="0.2">
      <c r="A62" s="12">
        <v>10</v>
      </c>
      <c r="B62" s="5" t="s">
        <v>619</v>
      </c>
      <c r="C62" s="6" t="s">
        <v>18</v>
      </c>
      <c r="D62" s="5" t="s">
        <v>19</v>
      </c>
      <c r="E62" s="6" t="s">
        <v>1</v>
      </c>
      <c r="F62" s="6" t="s">
        <v>916</v>
      </c>
      <c r="G62" s="5">
        <v>3</v>
      </c>
      <c r="H62" s="30"/>
      <c r="I62" s="134"/>
    </row>
    <row r="63" spans="1:9" ht="18.75" customHeight="1" x14ac:dyDescent="0.2">
      <c r="A63" s="12"/>
      <c r="B63" s="5" t="s">
        <v>619</v>
      </c>
      <c r="C63" s="6" t="s">
        <v>18</v>
      </c>
      <c r="D63" s="6" t="s">
        <v>19</v>
      </c>
      <c r="E63" s="6" t="s">
        <v>442</v>
      </c>
      <c r="F63" s="6" t="s">
        <v>958</v>
      </c>
      <c r="G63" s="5">
        <v>3</v>
      </c>
      <c r="H63" s="30"/>
      <c r="I63" s="134"/>
    </row>
    <row r="64" spans="1:9" ht="18.75" customHeight="1" x14ac:dyDescent="0.2">
      <c r="A64" s="12"/>
      <c r="B64" s="5" t="s">
        <v>619</v>
      </c>
      <c r="C64" s="6" t="s">
        <v>18</v>
      </c>
      <c r="D64" s="5" t="s">
        <v>19</v>
      </c>
      <c r="E64" s="6" t="s">
        <v>446</v>
      </c>
      <c r="F64" s="6" t="s">
        <v>959</v>
      </c>
      <c r="G64" s="5">
        <v>3</v>
      </c>
      <c r="H64" s="30"/>
      <c r="I64" s="134"/>
    </row>
    <row r="65" spans="1:9" ht="18.75" customHeight="1" x14ac:dyDescent="0.2">
      <c r="A65" s="12"/>
      <c r="B65" s="5" t="s">
        <v>619</v>
      </c>
      <c r="C65" s="6" t="s">
        <v>18</v>
      </c>
      <c r="D65" s="5" t="s">
        <v>19</v>
      </c>
      <c r="E65" s="6" t="s">
        <v>617</v>
      </c>
      <c r="F65" s="6" t="s">
        <v>618</v>
      </c>
      <c r="G65" s="5">
        <v>1</v>
      </c>
      <c r="H65" s="30"/>
      <c r="I65" s="134"/>
    </row>
    <row r="66" spans="1:9" ht="18.75" customHeight="1" x14ac:dyDescent="0.2">
      <c r="A66" s="12"/>
      <c r="B66" s="5" t="s">
        <v>619</v>
      </c>
      <c r="C66" s="6" t="s">
        <v>18</v>
      </c>
      <c r="D66" s="5" t="s">
        <v>19</v>
      </c>
      <c r="E66" s="6" t="s">
        <v>899</v>
      </c>
      <c r="F66" s="6" t="s">
        <v>900</v>
      </c>
      <c r="G66" s="5">
        <v>3</v>
      </c>
      <c r="H66" s="30"/>
      <c r="I66" s="134"/>
    </row>
    <row r="67" spans="1:9" ht="18.75" customHeight="1" x14ac:dyDescent="0.2">
      <c r="A67" s="12"/>
      <c r="B67" s="5" t="s">
        <v>619</v>
      </c>
      <c r="C67" s="6" t="s">
        <v>18</v>
      </c>
      <c r="D67" s="5" t="s">
        <v>19</v>
      </c>
      <c r="E67" s="6" t="s">
        <v>901</v>
      </c>
      <c r="F67" s="6" t="s">
        <v>902</v>
      </c>
      <c r="G67" s="5">
        <v>3</v>
      </c>
      <c r="H67" s="30"/>
      <c r="I67" s="134"/>
    </row>
    <row r="68" spans="1:9" ht="18.75" customHeight="1" x14ac:dyDescent="0.2">
      <c r="A68" s="12"/>
      <c r="B68" s="5"/>
      <c r="C68" s="6"/>
      <c r="D68" s="5"/>
      <c r="E68" s="6"/>
      <c r="F68" s="6"/>
      <c r="G68" s="9">
        <f>SUM(G62:G67)</f>
        <v>16</v>
      </c>
      <c r="H68" s="30">
        <f>G68*250000</f>
        <v>4000000</v>
      </c>
      <c r="I68" s="134"/>
    </row>
    <row r="69" spans="1:9" ht="18.75" customHeight="1" x14ac:dyDescent="0.2">
      <c r="A69" s="12">
        <v>11</v>
      </c>
      <c r="B69" s="5" t="s">
        <v>923</v>
      </c>
      <c r="C69" s="6" t="s">
        <v>20</v>
      </c>
      <c r="D69" s="7">
        <v>36624</v>
      </c>
      <c r="E69" s="6" t="s">
        <v>1</v>
      </c>
      <c r="F69" s="6" t="s">
        <v>916</v>
      </c>
      <c r="G69" s="5">
        <v>3</v>
      </c>
      <c r="H69" s="30"/>
      <c r="I69" s="134"/>
    </row>
    <row r="70" spans="1:9" ht="18.75" customHeight="1" x14ac:dyDescent="0.2">
      <c r="A70" s="12"/>
      <c r="B70" s="5" t="s">
        <v>923</v>
      </c>
      <c r="C70" s="6" t="s">
        <v>20</v>
      </c>
      <c r="D70" s="8">
        <v>36624</v>
      </c>
      <c r="E70" s="6" t="s">
        <v>442</v>
      </c>
      <c r="F70" s="6" t="s">
        <v>958</v>
      </c>
      <c r="G70" s="5">
        <v>3</v>
      </c>
      <c r="H70" s="30"/>
      <c r="I70" s="134"/>
    </row>
    <row r="71" spans="1:9" ht="18.75" customHeight="1" x14ac:dyDescent="0.2">
      <c r="A71" s="12"/>
      <c r="B71" s="5" t="s">
        <v>923</v>
      </c>
      <c r="C71" s="6" t="s">
        <v>20</v>
      </c>
      <c r="D71" s="7">
        <v>36624</v>
      </c>
      <c r="E71" s="6" t="s">
        <v>446</v>
      </c>
      <c r="F71" s="6" t="s">
        <v>959</v>
      </c>
      <c r="G71" s="5">
        <v>3</v>
      </c>
      <c r="H71" s="30"/>
      <c r="I71" s="134"/>
    </row>
    <row r="72" spans="1:9" ht="18.75" customHeight="1" x14ac:dyDescent="0.2">
      <c r="A72" s="12"/>
      <c r="B72" s="5" t="s">
        <v>923</v>
      </c>
      <c r="C72" s="6" t="s">
        <v>20</v>
      </c>
      <c r="D72" s="7">
        <v>36624</v>
      </c>
      <c r="E72" s="6" t="s">
        <v>899</v>
      </c>
      <c r="F72" s="6" t="s">
        <v>900</v>
      </c>
      <c r="G72" s="5">
        <v>3</v>
      </c>
      <c r="H72" s="30"/>
      <c r="I72" s="134"/>
    </row>
    <row r="73" spans="1:9" ht="18.75" customHeight="1" x14ac:dyDescent="0.2">
      <c r="A73" s="12"/>
      <c r="B73" s="5" t="s">
        <v>923</v>
      </c>
      <c r="C73" s="6" t="s">
        <v>20</v>
      </c>
      <c r="D73" s="7">
        <v>36624</v>
      </c>
      <c r="E73" s="6" t="s">
        <v>901</v>
      </c>
      <c r="F73" s="6" t="s">
        <v>902</v>
      </c>
      <c r="G73" s="5">
        <v>3</v>
      </c>
      <c r="H73" s="30"/>
      <c r="I73" s="134"/>
    </row>
    <row r="74" spans="1:9" ht="18.75" customHeight="1" x14ac:dyDescent="0.2">
      <c r="A74" s="12"/>
      <c r="B74" s="5"/>
      <c r="C74" s="6"/>
      <c r="D74" s="7"/>
      <c r="E74" s="6"/>
      <c r="F74" s="6"/>
      <c r="G74" s="9">
        <f>SUM(G69:G73)</f>
        <v>15</v>
      </c>
      <c r="H74" s="30">
        <f>G74*250000</f>
        <v>3750000</v>
      </c>
      <c r="I74" s="134"/>
    </row>
    <row r="75" spans="1:9" ht="18.75" customHeight="1" x14ac:dyDescent="0.2">
      <c r="A75" s="12">
        <v>12</v>
      </c>
      <c r="B75" s="5" t="s">
        <v>925</v>
      </c>
      <c r="C75" s="6" t="s">
        <v>24</v>
      </c>
      <c r="D75" s="5" t="s">
        <v>25</v>
      </c>
      <c r="E75" s="6" t="s">
        <v>1</v>
      </c>
      <c r="F75" s="6" t="s">
        <v>916</v>
      </c>
      <c r="G75" s="5">
        <v>3</v>
      </c>
      <c r="H75" s="30"/>
      <c r="I75" s="134"/>
    </row>
    <row r="76" spans="1:9" ht="18.75" customHeight="1" x14ac:dyDescent="0.2">
      <c r="A76" s="12"/>
      <c r="B76" s="5" t="s">
        <v>925</v>
      </c>
      <c r="C76" s="6" t="s">
        <v>24</v>
      </c>
      <c r="D76" s="6" t="s">
        <v>25</v>
      </c>
      <c r="E76" s="6" t="s">
        <v>442</v>
      </c>
      <c r="F76" s="6" t="s">
        <v>958</v>
      </c>
      <c r="G76" s="5">
        <v>3</v>
      </c>
      <c r="H76" s="30"/>
      <c r="I76" s="134"/>
    </row>
    <row r="77" spans="1:9" ht="18.75" customHeight="1" x14ac:dyDescent="0.2">
      <c r="A77" s="12"/>
      <c r="B77" s="5" t="s">
        <v>925</v>
      </c>
      <c r="C77" s="6" t="s">
        <v>24</v>
      </c>
      <c r="D77" s="5" t="s">
        <v>25</v>
      </c>
      <c r="E77" s="6" t="s">
        <v>446</v>
      </c>
      <c r="F77" s="6" t="s">
        <v>959</v>
      </c>
      <c r="G77" s="5">
        <v>3</v>
      </c>
      <c r="H77" s="30"/>
      <c r="I77" s="134"/>
    </row>
    <row r="78" spans="1:9" ht="18.75" customHeight="1" x14ac:dyDescent="0.2">
      <c r="A78" s="12"/>
      <c r="B78" s="5" t="s">
        <v>925</v>
      </c>
      <c r="C78" s="6" t="s">
        <v>24</v>
      </c>
      <c r="D78" s="5" t="s">
        <v>25</v>
      </c>
      <c r="E78" s="6" t="s">
        <v>899</v>
      </c>
      <c r="F78" s="6" t="s">
        <v>900</v>
      </c>
      <c r="G78" s="5">
        <v>3</v>
      </c>
      <c r="H78" s="30"/>
      <c r="I78" s="134"/>
    </row>
    <row r="79" spans="1:9" ht="18.75" customHeight="1" x14ac:dyDescent="0.2">
      <c r="A79" s="12"/>
      <c r="B79" s="5" t="s">
        <v>925</v>
      </c>
      <c r="C79" s="6" t="s">
        <v>24</v>
      </c>
      <c r="D79" s="5" t="s">
        <v>25</v>
      </c>
      <c r="E79" s="6" t="s">
        <v>901</v>
      </c>
      <c r="F79" s="6" t="s">
        <v>902</v>
      </c>
      <c r="G79" s="5">
        <v>3</v>
      </c>
      <c r="H79" s="30"/>
      <c r="I79" s="134"/>
    </row>
    <row r="80" spans="1:9" ht="18.75" customHeight="1" x14ac:dyDescent="0.2">
      <c r="A80" s="12"/>
      <c r="B80" s="5"/>
      <c r="C80" s="6"/>
      <c r="D80" s="5"/>
      <c r="E80" s="6"/>
      <c r="F80" s="6"/>
      <c r="G80" s="9">
        <f>SUM(G75:G79)</f>
        <v>15</v>
      </c>
      <c r="H80" s="30">
        <f>G80*250000</f>
        <v>3750000</v>
      </c>
      <c r="I80" s="134"/>
    </row>
    <row r="81" spans="1:9" ht="18.75" customHeight="1" x14ac:dyDescent="0.2">
      <c r="A81" s="12">
        <v>13</v>
      </c>
      <c r="B81" s="5" t="s">
        <v>926</v>
      </c>
      <c r="C81" s="6" t="s">
        <v>26</v>
      </c>
      <c r="D81" s="7">
        <v>36681</v>
      </c>
      <c r="E81" s="6" t="s">
        <v>1</v>
      </c>
      <c r="F81" s="6" t="s">
        <v>916</v>
      </c>
      <c r="G81" s="5">
        <v>3</v>
      </c>
      <c r="H81" s="30"/>
      <c r="I81" s="157" t="s">
        <v>1936</v>
      </c>
    </row>
    <row r="82" spans="1:9" ht="18.75" customHeight="1" x14ac:dyDescent="0.2">
      <c r="A82" s="12"/>
      <c r="B82" s="5" t="s">
        <v>926</v>
      </c>
      <c r="C82" s="6" t="s">
        <v>26</v>
      </c>
      <c r="D82" s="8">
        <v>36681</v>
      </c>
      <c r="E82" s="6" t="s">
        <v>442</v>
      </c>
      <c r="F82" s="6" t="s">
        <v>958</v>
      </c>
      <c r="G82" s="5">
        <v>3</v>
      </c>
      <c r="H82" s="30"/>
      <c r="I82" s="158"/>
    </row>
    <row r="83" spans="1:9" ht="18.75" customHeight="1" x14ac:dyDescent="0.2">
      <c r="A83" s="12"/>
      <c r="B83" s="5" t="s">
        <v>926</v>
      </c>
      <c r="C83" s="6" t="s">
        <v>26</v>
      </c>
      <c r="D83" s="7">
        <v>36681</v>
      </c>
      <c r="E83" s="6" t="s">
        <v>446</v>
      </c>
      <c r="F83" s="6" t="s">
        <v>959</v>
      </c>
      <c r="G83" s="5">
        <v>3</v>
      </c>
      <c r="H83" s="30"/>
      <c r="I83" s="158"/>
    </row>
    <row r="84" spans="1:9" ht="18.75" customHeight="1" x14ac:dyDescent="0.2">
      <c r="A84" s="12"/>
      <c r="B84" s="5" t="s">
        <v>926</v>
      </c>
      <c r="C84" s="6" t="s">
        <v>26</v>
      </c>
      <c r="D84" s="7">
        <v>36681</v>
      </c>
      <c r="E84" s="6" t="s">
        <v>899</v>
      </c>
      <c r="F84" s="6" t="s">
        <v>900</v>
      </c>
      <c r="G84" s="5">
        <v>3</v>
      </c>
      <c r="H84" s="30"/>
      <c r="I84" s="158"/>
    </row>
    <row r="85" spans="1:9" ht="18.75" customHeight="1" x14ac:dyDescent="0.2">
      <c r="A85" s="12"/>
      <c r="B85" s="5" t="s">
        <v>926</v>
      </c>
      <c r="C85" s="6" t="s">
        <v>26</v>
      </c>
      <c r="D85" s="7">
        <v>36681</v>
      </c>
      <c r="E85" s="6" t="s">
        <v>901</v>
      </c>
      <c r="F85" s="6" t="s">
        <v>902</v>
      </c>
      <c r="G85" s="5">
        <v>3</v>
      </c>
      <c r="H85" s="30"/>
      <c r="I85" s="158"/>
    </row>
    <row r="86" spans="1:9" ht="18.75" customHeight="1" x14ac:dyDescent="0.2">
      <c r="A86" s="12"/>
      <c r="B86" s="5"/>
      <c r="C86" s="6"/>
      <c r="D86" s="7"/>
      <c r="E86" s="6"/>
      <c r="F86" s="6"/>
      <c r="G86" s="9">
        <f>SUM(G81:G85)</f>
        <v>15</v>
      </c>
      <c r="H86" s="30">
        <f>G86*250000-500000</f>
        <v>3250000</v>
      </c>
      <c r="I86" s="159"/>
    </row>
    <row r="87" spans="1:9" ht="18.75" customHeight="1" x14ac:dyDescent="0.2">
      <c r="A87" s="12">
        <v>14</v>
      </c>
      <c r="B87" s="5" t="s">
        <v>927</v>
      </c>
      <c r="C87" s="6" t="s">
        <v>27</v>
      </c>
      <c r="D87" s="5" t="s">
        <v>28</v>
      </c>
      <c r="E87" s="6" t="s">
        <v>1</v>
      </c>
      <c r="F87" s="6" t="s">
        <v>916</v>
      </c>
      <c r="G87" s="5">
        <v>3</v>
      </c>
      <c r="H87" s="30"/>
      <c r="I87" s="157" t="s">
        <v>1936</v>
      </c>
    </row>
    <row r="88" spans="1:9" ht="18.75" customHeight="1" x14ac:dyDescent="0.2">
      <c r="A88" s="12"/>
      <c r="B88" s="5" t="s">
        <v>927</v>
      </c>
      <c r="C88" s="6" t="s">
        <v>27</v>
      </c>
      <c r="D88" s="6" t="s">
        <v>28</v>
      </c>
      <c r="E88" s="6" t="s">
        <v>442</v>
      </c>
      <c r="F88" s="6" t="s">
        <v>958</v>
      </c>
      <c r="G88" s="5">
        <v>3</v>
      </c>
      <c r="H88" s="30"/>
      <c r="I88" s="158"/>
    </row>
    <row r="89" spans="1:9" ht="18.75" customHeight="1" x14ac:dyDescent="0.2">
      <c r="A89" s="12"/>
      <c r="B89" s="5" t="s">
        <v>927</v>
      </c>
      <c r="C89" s="6" t="s">
        <v>27</v>
      </c>
      <c r="D89" s="5" t="s">
        <v>28</v>
      </c>
      <c r="E89" s="6" t="s">
        <v>446</v>
      </c>
      <c r="F89" s="6" t="s">
        <v>959</v>
      </c>
      <c r="G89" s="5">
        <v>3</v>
      </c>
      <c r="H89" s="30"/>
      <c r="I89" s="158"/>
    </row>
    <row r="90" spans="1:9" ht="18.75" customHeight="1" x14ac:dyDescent="0.2">
      <c r="A90" s="12"/>
      <c r="B90" s="5" t="s">
        <v>927</v>
      </c>
      <c r="C90" s="6" t="s">
        <v>27</v>
      </c>
      <c r="D90" s="5" t="s">
        <v>28</v>
      </c>
      <c r="E90" s="6" t="s">
        <v>899</v>
      </c>
      <c r="F90" s="6" t="s">
        <v>900</v>
      </c>
      <c r="G90" s="5">
        <v>3</v>
      </c>
      <c r="H90" s="30"/>
      <c r="I90" s="158"/>
    </row>
    <row r="91" spans="1:9" ht="18.75" customHeight="1" x14ac:dyDescent="0.2">
      <c r="A91" s="12"/>
      <c r="B91" s="5" t="s">
        <v>927</v>
      </c>
      <c r="C91" s="6" t="s">
        <v>27</v>
      </c>
      <c r="D91" s="5" t="s">
        <v>28</v>
      </c>
      <c r="E91" s="6" t="s">
        <v>901</v>
      </c>
      <c r="F91" s="6" t="s">
        <v>902</v>
      </c>
      <c r="G91" s="5">
        <v>3</v>
      </c>
      <c r="H91" s="30"/>
      <c r="I91" s="158"/>
    </row>
    <row r="92" spans="1:9" ht="18.75" customHeight="1" x14ac:dyDescent="0.2">
      <c r="A92" s="12"/>
      <c r="B92" s="5"/>
      <c r="C92" s="6"/>
      <c r="D92" s="5"/>
      <c r="E92" s="6"/>
      <c r="F92" s="6"/>
      <c r="G92" s="9">
        <f>SUM(G87:G91)</f>
        <v>15</v>
      </c>
      <c r="H92" s="30">
        <f>G92*250000-500000</f>
        <v>3250000</v>
      </c>
      <c r="I92" s="159"/>
    </row>
    <row r="93" spans="1:9" ht="18.75" customHeight="1" x14ac:dyDescent="0.2">
      <c r="A93" s="12">
        <v>15</v>
      </c>
      <c r="B93" s="5" t="s">
        <v>928</v>
      </c>
      <c r="C93" s="6" t="s">
        <v>29</v>
      </c>
      <c r="D93" s="5" t="s">
        <v>30</v>
      </c>
      <c r="E93" s="6" t="s">
        <v>1</v>
      </c>
      <c r="F93" s="6" t="s">
        <v>916</v>
      </c>
      <c r="G93" s="5">
        <v>3</v>
      </c>
      <c r="H93" s="30"/>
      <c r="I93" s="134"/>
    </row>
    <row r="94" spans="1:9" ht="18.75" customHeight="1" x14ac:dyDescent="0.2">
      <c r="A94" s="12"/>
      <c r="B94" s="5" t="s">
        <v>928</v>
      </c>
      <c r="C94" s="6" t="s">
        <v>29</v>
      </c>
      <c r="D94" s="6" t="s">
        <v>30</v>
      </c>
      <c r="E94" s="6" t="s">
        <v>442</v>
      </c>
      <c r="F94" s="6" t="s">
        <v>958</v>
      </c>
      <c r="G94" s="5">
        <v>3</v>
      </c>
      <c r="H94" s="30"/>
      <c r="I94" s="134"/>
    </row>
    <row r="95" spans="1:9" ht="18.75" customHeight="1" x14ac:dyDescent="0.2">
      <c r="A95" s="12"/>
      <c r="B95" s="5" t="s">
        <v>928</v>
      </c>
      <c r="C95" s="6" t="s">
        <v>29</v>
      </c>
      <c r="D95" s="5" t="s">
        <v>30</v>
      </c>
      <c r="E95" s="6" t="s">
        <v>446</v>
      </c>
      <c r="F95" s="6" t="s">
        <v>959</v>
      </c>
      <c r="G95" s="5">
        <v>3</v>
      </c>
      <c r="H95" s="30"/>
      <c r="I95" s="134"/>
    </row>
    <row r="96" spans="1:9" ht="18.75" customHeight="1" x14ac:dyDescent="0.2">
      <c r="A96" s="12"/>
      <c r="B96" s="5" t="s">
        <v>928</v>
      </c>
      <c r="C96" s="6" t="s">
        <v>29</v>
      </c>
      <c r="D96" s="5" t="s">
        <v>30</v>
      </c>
      <c r="E96" s="6" t="s">
        <v>899</v>
      </c>
      <c r="F96" s="6" t="s">
        <v>900</v>
      </c>
      <c r="G96" s="5">
        <v>3</v>
      </c>
      <c r="H96" s="30"/>
      <c r="I96" s="134"/>
    </row>
    <row r="97" spans="1:9" ht="18.75" customHeight="1" x14ac:dyDescent="0.2">
      <c r="A97" s="12"/>
      <c r="B97" s="5" t="s">
        <v>928</v>
      </c>
      <c r="C97" s="6" t="s">
        <v>29</v>
      </c>
      <c r="D97" s="5" t="s">
        <v>30</v>
      </c>
      <c r="E97" s="6" t="s">
        <v>901</v>
      </c>
      <c r="F97" s="6" t="s">
        <v>902</v>
      </c>
      <c r="G97" s="5">
        <v>3</v>
      </c>
      <c r="H97" s="30"/>
      <c r="I97" s="134"/>
    </row>
    <row r="98" spans="1:9" ht="18.75" customHeight="1" x14ac:dyDescent="0.2">
      <c r="A98" s="12"/>
      <c r="B98" s="5"/>
      <c r="C98" s="6"/>
      <c r="D98" s="5"/>
      <c r="E98" s="6"/>
      <c r="F98" s="6"/>
      <c r="G98" s="9">
        <f>SUM(G93:G97)</f>
        <v>15</v>
      </c>
      <c r="H98" s="30">
        <f>G98*250000</f>
        <v>3750000</v>
      </c>
      <c r="I98" s="134"/>
    </row>
    <row r="99" spans="1:9" ht="18.75" customHeight="1" x14ac:dyDescent="0.2">
      <c r="A99" s="12">
        <v>16</v>
      </c>
      <c r="B99" s="5" t="s">
        <v>957</v>
      </c>
      <c r="C99" s="6" t="s">
        <v>443</v>
      </c>
      <c r="D99" s="8">
        <v>36589</v>
      </c>
      <c r="E99" s="6" t="s">
        <v>442</v>
      </c>
      <c r="F99" s="6" t="s">
        <v>958</v>
      </c>
      <c r="G99" s="5">
        <v>3</v>
      </c>
      <c r="H99" s="30"/>
      <c r="I99" s="134"/>
    </row>
    <row r="100" spans="1:9" ht="18.75" customHeight="1" x14ac:dyDescent="0.2">
      <c r="A100" s="12"/>
      <c r="B100" s="5" t="s">
        <v>957</v>
      </c>
      <c r="C100" s="6" t="s">
        <v>443</v>
      </c>
      <c r="D100" s="7">
        <v>36589</v>
      </c>
      <c r="E100" s="6" t="s">
        <v>899</v>
      </c>
      <c r="F100" s="6" t="s">
        <v>900</v>
      </c>
      <c r="G100" s="5">
        <v>3</v>
      </c>
      <c r="H100" s="30"/>
      <c r="I100" s="134"/>
    </row>
    <row r="101" spans="1:9" ht="18.75" customHeight="1" x14ac:dyDescent="0.2">
      <c r="A101" s="12"/>
      <c r="B101" s="5"/>
      <c r="C101" s="6"/>
      <c r="D101" s="7"/>
      <c r="E101" s="6"/>
      <c r="F101" s="6"/>
      <c r="G101" s="9">
        <f>SUM(G99:G100)</f>
        <v>6</v>
      </c>
      <c r="H101" s="30">
        <f>G101*250000</f>
        <v>1500000</v>
      </c>
      <c r="I101" s="134"/>
    </row>
    <row r="102" spans="1:9" ht="18.75" customHeight="1" x14ac:dyDescent="0.2">
      <c r="A102" s="12">
        <v>17</v>
      </c>
      <c r="B102" s="5" t="s">
        <v>710</v>
      </c>
      <c r="C102" s="6" t="s">
        <v>31</v>
      </c>
      <c r="D102" s="7">
        <v>36657</v>
      </c>
      <c r="E102" s="6" t="s">
        <v>1</v>
      </c>
      <c r="F102" s="6" t="s">
        <v>916</v>
      </c>
      <c r="G102" s="5">
        <v>3</v>
      </c>
      <c r="H102" s="30"/>
      <c r="I102" s="134"/>
    </row>
    <row r="103" spans="1:9" ht="18.75" customHeight="1" x14ac:dyDescent="0.2">
      <c r="A103" s="12"/>
      <c r="B103" s="5" t="s">
        <v>710</v>
      </c>
      <c r="C103" s="6" t="s">
        <v>31</v>
      </c>
      <c r="D103" s="8">
        <v>36657</v>
      </c>
      <c r="E103" s="6" t="s">
        <v>442</v>
      </c>
      <c r="F103" s="6" t="s">
        <v>958</v>
      </c>
      <c r="G103" s="5">
        <v>3</v>
      </c>
      <c r="H103" s="30"/>
      <c r="I103" s="134"/>
    </row>
    <row r="104" spans="1:9" ht="18.75" customHeight="1" x14ac:dyDescent="0.2">
      <c r="A104" s="12"/>
      <c r="B104" s="5" t="s">
        <v>710</v>
      </c>
      <c r="C104" s="6" t="s">
        <v>31</v>
      </c>
      <c r="D104" s="7">
        <v>36657</v>
      </c>
      <c r="E104" s="6" t="s">
        <v>693</v>
      </c>
      <c r="F104" s="6" t="s">
        <v>694</v>
      </c>
      <c r="G104" s="5">
        <v>1</v>
      </c>
      <c r="H104" s="30"/>
      <c r="I104" s="134"/>
    </row>
    <row r="105" spans="1:9" ht="18.75" customHeight="1" x14ac:dyDescent="0.2">
      <c r="A105" s="12"/>
      <c r="B105" s="5" t="s">
        <v>710</v>
      </c>
      <c r="C105" s="6" t="s">
        <v>31</v>
      </c>
      <c r="D105" s="7">
        <v>36657</v>
      </c>
      <c r="E105" s="6" t="s">
        <v>899</v>
      </c>
      <c r="F105" s="6" t="s">
        <v>900</v>
      </c>
      <c r="G105" s="5">
        <v>3</v>
      </c>
      <c r="H105" s="30"/>
      <c r="I105" s="134"/>
    </row>
    <row r="106" spans="1:9" ht="18.75" customHeight="1" x14ac:dyDescent="0.2">
      <c r="A106" s="12"/>
      <c r="B106" s="5" t="s">
        <v>710</v>
      </c>
      <c r="C106" s="6" t="s">
        <v>31</v>
      </c>
      <c r="D106" s="7">
        <v>36657</v>
      </c>
      <c r="E106" s="6" t="s">
        <v>901</v>
      </c>
      <c r="F106" s="6" t="s">
        <v>902</v>
      </c>
      <c r="G106" s="5">
        <v>3</v>
      </c>
      <c r="H106" s="30"/>
      <c r="I106" s="134"/>
    </row>
    <row r="107" spans="1:9" ht="18.75" customHeight="1" x14ac:dyDescent="0.2">
      <c r="A107" s="12"/>
      <c r="B107" s="5"/>
      <c r="C107" s="6"/>
      <c r="D107" s="7"/>
      <c r="E107" s="6"/>
      <c r="F107" s="6"/>
      <c r="G107" s="9">
        <f>SUM(G102:G106)</f>
        <v>13</v>
      </c>
      <c r="H107" s="30">
        <f>G107*250000</f>
        <v>3250000</v>
      </c>
      <c r="I107" s="134"/>
    </row>
    <row r="108" spans="1:9" ht="18.75" customHeight="1" x14ac:dyDescent="0.2">
      <c r="A108" s="12">
        <v>18</v>
      </c>
      <c r="B108" s="5" t="s">
        <v>929</v>
      </c>
      <c r="C108" s="6" t="s">
        <v>32</v>
      </c>
      <c r="D108" s="7">
        <v>36870</v>
      </c>
      <c r="E108" s="6" t="s">
        <v>1</v>
      </c>
      <c r="F108" s="6" t="s">
        <v>916</v>
      </c>
      <c r="G108" s="5">
        <v>3</v>
      </c>
      <c r="H108" s="30"/>
      <c r="I108" s="134"/>
    </row>
    <row r="109" spans="1:9" ht="18.75" customHeight="1" x14ac:dyDescent="0.2">
      <c r="A109" s="12"/>
      <c r="B109" s="5" t="s">
        <v>929</v>
      </c>
      <c r="C109" s="6" t="s">
        <v>32</v>
      </c>
      <c r="D109" s="8">
        <v>36870</v>
      </c>
      <c r="E109" s="6" t="s">
        <v>442</v>
      </c>
      <c r="F109" s="6" t="s">
        <v>958</v>
      </c>
      <c r="G109" s="5">
        <v>3</v>
      </c>
      <c r="H109" s="30"/>
      <c r="I109" s="134"/>
    </row>
    <row r="110" spans="1:9" ht="18.75" customHeight="1" x14ac:dyDescent="0.2">
      <c r="A110" s="12"/>
      <c r="B110" s="5" t="s">
        <v>929</v>
      </c>
      <c r="C110" s="6" t="s">
        <v>32</v>
      </c>
      <c r="D110" s="7">
        <v>36870</v>
      </c>
      <c r="E110" s="6" t="s">
        <v>446</v>
      </c>
      <c r="F110" s="6" t="s">
        <v>959</v>
      </c>
      <c r="G110" s="5">
        <v>3</v>
      </c>
      <c r="H110" s="30"/>
      <c r="I110" s="134"/>
    </row>
    <row r="111" spans="1:9" ht="18.75" customHeight="1" x14ac:dyDescent="0.2">
      <c r="A111" s="12"/>
      <c r="B111" s="5" t="s">
        <v>929</v>
      </c>
      <c r="C111" s="6" t="s">
        <v>32</v>
      </c>
      <c r="D111" s="7">
        <v>36870</v>
      </c>
      <c r="E111" s="6" t="s">
        <v>899</v>
      </c>
      <c r="F111" s="6" t="s">
        <v>900</v>
      </c>
      <c r="G111" s="5">
        <v>3</v>
      </c>
      <c r="H111" s="30"/>
      <c r="I111" s="134"/>
    </row>
    <row r="112" spans="1:9" ht="18.75" customHeight="1" x14ac:dyDescent="0.2">
      <c r="A112" s="12"/>
      <c r="B112" s="5" t="s">
        <v>929</v>
      </c>
      <c r="C112" s="6" t="s">
        <v>32</v>
      </c>
      <c r="D112" s="7">
        <v>36870</v>
      </c>
      <c r="E112" s="6" t="s">
        <v>901</v>
      </c>
      <c r="F112" s="6" t="s">
        <v>902</v>
      </c>
      <c r="G112" s="5">
        <v>3</v>
      </c>
      <c r="H112" s="30"/>
      <c r="I112" s="134"/>
    </row>
    <row r="113" spans="1:9" ht="18.75" customHeight="1" x14ac:dyDescent="0.2">
      <c r="A113" s="12"/>
      <c r="B113" s="5"/>
      <c r="C113" s="6"/>
      <c r="D113" s="7"/>
      <c r="E113" s="6"/>
      <c r="F113" s="6"/>
      <c r="G113" s="9">
        <f>SUM(G108:G112)</f>
        <v>15</v>
      </c>
      <c r="H113" s="30">
        <f>G113*250000</f>
        <v>3750000</v>
      </c>
      <c r="I113" s="134"/>
    </row>
    <row r="114" spans="1:9" ht="18.75" customHeight="1" x14ac:dyDescent="0.2">
      <c r="A114" s="12">
        <v>19</v>
      </c>
      <c r="B114" s="5" t="s">
        <v>930</v>
      </c>
      <c r="C114" s="6" t="s">
        <v>33</v>
      </c>
      <c r="D114" s="7">
        <v>36714</v>
      </c>
      <c r="E114" s="6" t="s">
        <v>1</v>
      </c>
      <c r="F114" s="6" t="s">
        <v>916</v>
      </c>
      <c r="G114" s="5">
        <v>3</v>
      </c>
      <c r="H114" s="30"/>
      <c r="I114" s="134"/>
    </row>
    <row r="115" spans="1:9" ht="18.75" customHeight="1" x14ac:dyDescent="0.2">
      <c r="A115" s="12"/>
      <c r="B115" s="5" t="s">
        <v>930</v>
      </c>
      <c r="C115" s="6" t="s">
        <v>33</v>
      </c>
      <c r="D115" s="8">
        <v>36714</v>
      </c>
      <c r="E115" s="6" t="s">
        <v>442</v>
      </c>
      <c r="F115" s="6" t="s">
        <v>958</v>
      </c>
      <c r="G115" s="5">
        <v>3</v>
      </c>
      <c r="H115" s="30"/>
      <c r="I115" s="134"/>
    </row>
    <row r="116" spans="1:9" ht="18.75" customHeight="1" x14ac:dyDescent="0.2">
      <c r="A116" s="12"/>
      <c r="B116" s="5" t="s">
        <v>930</v>
      </c>
      <c r="C116" s="6" t="s">
        <v>33</v>
      </c>
      <c r="D116" s="7">
        <v>36714</v>
      </c>
      <c r="E116" s="6" t="s">
        <v>899</v>
      </c>
      <c r="F116" s="6" t="s">
        <v>900</v>
      </c>
      <c r="G116" s="5">
        <v>3</v>
      </c>
      <c r="H116" s="30"/>
      <c r="I116" s="134"/>
    </row>
    <row r="117" spans="1:9" ht="18.75" customHeight="1" x14ac:dyDescent="0.2">
      <c r="A117" s="12"/>
      <c r="B117" s="5" t="s">
        <v>930</v>
      </c>
      <c r="C117" s="6" t="s">
        <v>33</v>
      </c>
      <c r="D117" s="7">
        <v>36714</v>
      </c>
      <c r="E117" s="6" t="s">
        <v>901</v>
      </c>
      <c r="F117" s="6" t="s">
        <v>902</v>
      </c>
      <c r="G117" s="5">
        <v>3</v>
      </c>
      <c r="H117" s="30"/>
      <c r="I117" s="134"/>
    </row>
    <row r="118" spans="1:9" ht="18.75" customHeight="1" x14ac:dyDescent="0.2">
      <c r="A118" s="12"/>
      <c r="B118" s="5"/>
      <c r="C118" s="6"/>
      <c r="D118" s="7"/>
      <c r="E118" s="6"/>
      <c r="F118" s="6"/>
      <c r="G118" s="9">
        <f>SUM(G114:G117)</f>
        <v>12</v>
      </c>
      <c r="H118" s="30">
        <f>G118*250000</f>
        <v>3000000</v>
      </c>
      <c r="I118" s="134"/>
    </row>
    <row r="119" spans="1:9" ht="18.75" customHeight="1" x14ac:dyDescent="0.2">
      <c r="A119" s="12">
        <v>20</v>
      </c>
      <c r="B119" s="5" t="s">
        <v>932</v>
      </c>
      <c r="C119" s="6" t="s">
        <v>38</v>
      </c>
      <c r="D119" s="7">
        <v>36590</v>
      </c>
      <c r="E119" s="6" t="s">
        <v>1</v>
      </c>
      <c r="F119" s="6" t="s">
        <v>916</v>
      </c>
      <c r="G119" s="5">
        <v>3</v>
      </c>
      <c r="H119" s="30"/>
      <c r="I119" s="134"/>
    </row>
    <row r="120" spans="1:9" ht="18.75" customHeight="1" x14ac:dyDescent="0.2">
      <c r="A120" s="12"/>
      <c r="B120" s="5" t="s">
        <v>932</v>
      </c>
      <c r="C120" s="6" t="s">
        <v>38</v>
      </c>
      <c r="D120" s="8">
        <v>36590</v>
      </c>
      <c r="E120" s="6" t="s">
        <v>442</v>
      </c>
      <c r="F120" s="6" t="s">
        <v>958</v>
      </c>
      <c r="G120" s="5">
        <v>3</v>
      </c>
      <c r="H120" s="30"/>
      <c r="I120" s="134"/>
    </row>
    <row r="121" spans="1:9" ht="18.75" customHeight="1" x14ac:dyDescent="0.2">
      <c r="A121" s="12"/>
      <c r="B121" s="5" t="s">
        <v>932</v>
      </c>
      <c r="C121" s="6" t="s">
        <v>38</v>
      </c>
      <c r="D121" s="7">
        <v>36590</v>
      </c>
      <c r="E121" s="6" t="s">
        <v>533</v>
      </c>
      <c r="F121" s="6" t="s">
        <v>534</v>
      </c>
      <c r="G121" s="5">
        <v>2</v>
      </c>
      <c r="H121" s="30"/>
      <c r="I121" s="134"/>
    </row>
    <row r="122" spans="1:9" ht="18.75" customHeight="1" x14ac:dyDescent="0.2">
      <c r="A122" s="12"/>
      <c r="B122" s="5" t="s">
        <v>932</v>
      </c>
      <c r="C122" s="6" t="s">
        <v>38</v>
      </c>
      <c r="D122" s="7">
        <v>36590</v>
      </c>
      <c r="E122" s="6" t="s">
        <v>896</v>
      </c>
      <c r="F122" s="6" t="s">
        <v>897</v>
      </c>
      <c r="G122" s="5">
        <v>3</v>
      </c>
      <c r="H122" s="30"/>
      <c r="I122" s="134"/>
    </row>
    <row r="123" spans="1:9" ht="18.75" customHeight="1" x14ac:dyDescent="0.2">
      <c r="A123" s="12"/>
      <c r="B123" s="5" t="s">
        <v>932</v>
      </c>
      <c r="C123" s="6" t="s">
        <v>38</v>
      </c>
      <c r="D123" s="7">
        <v>36590</v>
      </c>
      <c r="E123" s="6" t="s">
        <v>899</v>
      </c>
      <c r="F123" s="6" t="s">
        <v>900</v>
      </c>
      <c r="G123" s="5">
        <v>3</v>
      </c>
      <c r="H123" s="30"/>
      <c r="I123" s="134"/>
    </row>
    <row r="124" spans="1:9" ht="18.75" customHeight="1" x14ac:dyDescent="0.2">
      <c r="A124" s="12"/>
      <c r="B124" s="5" t="s">
        <v>932</v>
      </c>
      <c r="C124" s="6" t="s">
        <v>38</v>
      </c>
      <c r="D124" s="7">
        <v>36590</v>
      </c>
      <c r="E124" s="6" t="s">
        <v>901</v>
      </c>
      <c r="F124" s="6" t="s">
        <v>902</v>
      </c>
      <c r="G124" s="5">
        <v>3</v>
      </c>
      <c r="H124" s="30"/>
      <c r="I124" s="134"/>
    </row>
    <row r="125" spans="1:9" ht="18.75" customHeight="1" x14ac:dyDescent="0.2">
      <c r="A125" s="12"/>
      <c r="B125" s="5"/>
      <c r="C125" s="6"/>
      <c r="D125" s="7"/>
      <c r="E125" s="6"/>
      <c r="F125" s="6"/>
      <c r="G125" s="9">
        <f>SUM(G119:G124)</f>
        <v>17</v>
      </c>
      <c r="H125" s="30">
        <f>G125*250000</f>
        <v>4250000</v>
      </c>
      <c r="I125" s="134"/>
    </row>
    <row r="126" spans="1:9" ht="18.75" customHeight="1" x14ac:dyDescent="0.2">
      <c r="A126" s="12">
        <v>21</v>
      </c>
      <c r="B126" s="5" t="s">
        <v>933</v>
      </c>
      <c r="C126" s="6" t="s">
        <v>40</v>
      </c>
      <c r="D126" s="7">
        <v>36864</v>
      </c>
      <c r="E126" s="6" t="s">
        <v>1</v>
      </c>
      <c r="F126" s="6" t="s">
        <v>916</v>
      </c>
      <c r="G126" s="5">
        <v>3</v>
      </c>
      <c r="H126" s="30"/>
      <c r="I126" s="134"/>
    </row>
    <row r="127" spans="1:9" ht="18.75" customHeight="1" x14ac:dyDescent="0.2">
      <c r="A127" s="12"/>
      <c r="B127" s="5" t="s">
        <v>933</v>
      </c>
      <c r="C127" s="6" t="s">
        <v>40</v>
      </c>
      <c r="D127" s="8">
        <v>36864</v>
      </c>
      <c r="E127" s="6" t="s">
        <v>442</v>
      </c>
      <c r="F127" s="6" t="s">
        <v>958</v>
      </c>
      <c r="G127" s="5">
        <v>3</v>
      </c>
      <c r="H127" s="30"/>
      <c r="I127" s="134"/>
    </row>
    <row r="128" spans="1:9" ht="18.75" customHeight="1" x14ac:dyDescent="0.2">
      <c r="A128" s="12"/>
      <c r="B128" s="5" t="s">
        <v>933</v>
      </c>
      <c r="C128" s="6" t="s">
        <v>40</v>
      </c>
      <c r="D128" s="7">
        <v>36864</v>
      </c>
      <c r="E128" s="6" t="s">
        <v>446</v>
      </c>
      <c r="F128" s="6" t="s">
        <v>959</v>
      </c>
      <c r="G128" s="5">
        <v>3</v>
      </c>
      <c r="H128" s="30"/>
      <c r="I128" s="134"/>
    </row>
    <row r="129" spans="1:9" ht="18.75" customHeight="1" x14ac:dyDescent="0.2">
      <c r="A129" s="12"/>
      <c r="B129" s="5" t="s">
        <v>933</v>
      </c>
      <c r="C129" s="6" t="s">
        <v>40</v>
      </c>
      <c r="D129" s="7">
        <v>36864</v>
      </c>
      <c r="E129" s="6" t="s">
        <v>899</v>
      </c>
      <c r="F129" s="6" t="s">
        <v>900</v>
      </c>
      <c r="G129" s="5">
        <v>3</v>
      </c>
      <c r="H129" s="30"/>
      <c r="I129" s="134"/>
    </row>
    <row r="130" spans="1:9" ht="18.75" customHeight="1" x14ac:dyDescent="0.2">
      <c r="A130" s="12"/>
      <c r="B130" s="5" t="s">
        <v>933</v>
      </c>
      <c r="C130" s="6" t="s">
        <v>40</v>
      </c>
      <c r="D130" s="7">
        <v>36864</v>
      </c>
      <c r="E130" s="6" t="s">
        <v>901</v>
      </c>
      <c r="F130" s="6" t="s">
        <v>902</v>
      </c>
      <c r="G130" s="5">
        <v>3</v>
      </c>
      <c r="H130" s="30"/>
      <c r="I130" s="134"/>
    </row>
    <row r="131" spans="1:9" ht="18.75" customHeight="1" x14ac:dyDescent="0.2">
      <c r="A131" s="12"/>
      <c r="B131" s="5"/>
      <c r="C131" s="6"/>
      <c r="D131" s="7"/>
      <c r="E131" s="6"/>
      <c r="F131" s="6"/>
      <c r="G131" s="9">
        <f>SUM(G126:G130)</f>
        <v>15</v>
      </c>
      <c r="H131" s="30">
        <f>G131*250000</f>
        <v>3750000</v>
      </c>
      <c r="I131" s="134"/>
    </row>
    <row r="132" spans="1:9" ht="21" customHeight="1" x14ac:dyDescent="0.2">
      <c r="A132" s="12">
        <v>22</v>
      </c>
      <c r="B132" s="5" t="s">
        <v>934</v>
      </c>
      <c r="C132" s="6" t="s">
        <v>41</v>
      </c>
      <c r="D132" s="7">
        <v>36655</v>
      </c>
      <c r="E132" s="6" t="s">
        <v>1</v>
      </c>
      <c r="F132" s="6" t="s">
        <v>916</v>
      </c>
      <c r="G132" s="5">
        <v>3</v>
      </c>
      <c r="H132" s="30"/>
      <c r="I132" s="134"/>
    </row>
    <row r="133" spans="1:9" ht="21" customHeight="1" x14ac:dyDescent="0.2">
      <c r="A133" s="12"/>
      <c r="B133" s="5" t="s">
        <v>934</v>
      </c>
      <c r="C133" s="6" t="s">
        <v>41</v>
      </c>
      <c r="D133" s="7">
        <v>36655</v>
      </c>
      <c r="E133" s="6" t="s">
        <v>235</v>
      </c>
      <c r="F133" s="6" t="s">
        <v>961</v>
      </c>
      <c r="G133" s="5">
        <v>3</v>
      </c>
      <c r="H133" s="30"/>
      <c r="I133" s="134"/>
    </row>
    <row r="134" spans="1:9" ht="21" customHeight="1" x14ac:dyDescent="0.2">
      <c r="A134" s="12"/>
      <c r="B134" s="5" t="s">
        <v>934</v>
      </c>
      <c r="C134" s="6" t="s">
        <v>41</v>
      </c>
      <c r="D134" s="8">
        <v>36655</v>
      </c>
      <c r="E134" s="6" t="s">
        <v>442</v>
      </c>
      <c r="F134" s="6" t="s">
        <v>958</v>
      </c>
      <c r="G134" s="5">
        <v>3</v>
      </c>
      <c r="H134" s="30"/>
      <c r="I134" s="134"/>
    </row>
    <row r="135" spans="1:9" ht="21" customHeight="1" x14ac:dyDescent="0.2">
      <c r="A135" s="12"/>
      <c r="B135" s="5" t="s">
        <v>934</v>
      </c>
      <c r="C135" s="6" t="s">
        <v>41</v>
      </c>
      <c r="D135" s="7">
        <v>36655</v>
      </c>
      <c r="E135" s="6" t="s">
        <v>899</v>
      </c>
      <c r="F135" s="6" t="s">
        <v>900</v>
      </c>
      <c r="G135" s="5">
        <v>3</v>
      </c>
      <c r="H135" s="30"/>
      <c r="I135" s="134"/>
    </row>
    <row r="136" spans="1:9" ht="21" customHeight="1" x14ac:dyDescent="0.2">
      <c r="A136" s="12"/>
      <c r="B136" s="5" t="s">
        <v>934</v>
      </c>
      <c r="C136" s="6" t="s">
        <v>41</v>
      </c>
      <c r="D136" s="7">
        <v>36655</v>
      </c>
      <c r="E136" s="6" t="s">
        <v>901</v>
      </c>
      <c r="F136" s="6" t="s">
        <v>902</v>
      </c>
      <c r="G136" s="5">
        <v>3</v>
      </c>
      <c r="H136" s="30"/>
      <c r="I136" s="134"/>
    </row>
    <row r="137" spans="1:9" ht="18.75" customHeight="1" x14ac:dyDescent="0.2">
      <c r="A137" s="12"/>
      <c r="B137" s="5"/>
      <c r="C137" s="6"/>
      <c r="D137" s="7"/>
      <c r="E137" s="6"/>
      <c r="F137" s="6"/>
      <c r="G137" s="9">
        <f>SUM(G132:G136)</f>
        <v>15</v>
      </c>
      <c r="H137" s="30">
        <f>G137*250000</f>
        <v>3750000</v>
      </c>
      <c r="I137" s="134"/>
    </row>
    <row r="138" spans="1:9" ht="18.75" customHeight="1" x14ac:dyDescent="0.2">
      <c r="A138" s="12">
        <v>23</v>
      </c>
      <c r="B138" s="5" t="s">
        <v>935</v>
      </c>
      <c r="C138" s="6" t="s">
        <v>42</v>
      </c>
      <c r="D138" s="7">
        <v>36715</v>
      </c>
      <c r="E138" s="6" t="s">
        <v>1</v>
      </c>
      <c r="F138" s="6" t="s">
        <v>916</v>
      </c>
      <c r="G138" s="5">
        <v>3</v>
      </c>
      <c r="H138" s="30"/>
      <c r="I138" s="134"/>
    </row>
    <row r="139" spans="1:9" ht="18.75" customHeight="1" x14ac:dyDescent="0.2">
      <c r="A139" s="12"/>
      <c r="B139" s="5" t="s">
        <v>935</v>
      </c>
      <c r="C139" s="6" t="s">
        <v>42</v>
      </c>
      <c r="D139" s="8">
        <v>36715</v>
      </c>
      <c r="E139" s="6" t="s">
        <v>442</v>
      </c>
      <c r="F139" s="6" t="s">
        <v>958</v>
      </c>
      <c r="G139" s="5">
        <v>3</v>
      </c>
      <c r="H139" s="30"/>
      <c r="I139" s="134"/>
    </row>
    <row r="140" spans="1:9" ht="18.75" customHeight="1" x14ac:dyDescent="0.2">
      <c r="A140" s="12"/>
      <c r="B140" s="5" t="s">
        <v>935</v>
      </c>
      <c r="C140" s="6" t="s">
        <v>42</v>
      </c>
      <c r="D140" s="7">
        <v>36715</v>
      </c>
      <c r="E140" s="6" t="s">
        <v>899</v>
      </c>
      <c r="F140" s="6" t="s">
        <v>900</v>
      </c>
      <c r="G140" s="5">
        <v>3</v>
      </c>
      <c r="H140" s="30"/>
      <c r="I140" s="134"/>
    </row>
    <row r="141" spans="1:9" ht="18.75" customHeight="1" x14ac:dyDescent="0.2">
      <c r="A141" s="12"/>
      <c r="B141" s="5" t="s">
        <v>935</v>
      </c>
      <c r="C141" s="6" t="s">
        <v>42</v>
      </c>
      <c r="D141" s="7">
        <v>36715</v>
      </c>
      <c r="E141" s="6" t="s">
        <v>901</v>
      </c>
      <c r="F141" s="6" t="s">
        <v>902</v>
      </c>
      <c r="G141" s="5">
        <v>3</v>
      </c>
      <c r="H141" s="30"/>
      <c r="I141" s="134"/>
    </row>
    <row r="142" spans="1:9" ht="18.75" customHeight="1" x14ac:dyDescent="0.2">
      <c r="A142" s="12"/>
      <c r="B142" s="5"/>
      <c r="C142" s="6"/>
      <c r="D142" s="7"/>
      <c r="E142" s="6"/>
      <c r="F142" s="6"/>
      <c r="G142" s="9">
        <f>SUM(G138:G141)</f>
        <v>12</v>
      </c>
      <c r="H142" s="30">
        <f>G142*250000</f>
        <v>3000000</v>
      </c>
      <c r="I142" s="134"/>
    </row>
    <row r="143" spans="1:9" ht="18.75" customHeight="1" x14ac:dyDescent="0.2">
      <c r="A143" s="12">
        <v>24</v>
      </c>
      <c r="B143" s="5" t="s">
        <v>937</v>
      </c>
      <c r="C143" s="6" t="s">
        <v>44</v>
      </c>
      <c r="D143" s="7">
        <v>36656</v>
      </c>
      <c r="E143" s="6" t="s">
        <v>1</v>
      </c>
      <c r="F143" s="6" t="s">
        <v>916</v>
      </c>
      <c r="G143" s="5">
        <v>3</v>
      </c>
      <c r="H143" s="30"/>
      <c r="I143" s="134"/>
    </row>
    <row r="144" spans="1:9" ht="18.75" customHeight="1" x14ac:dyDescent="0.2">
      <c r="A144" s="12"/>
      <c r="B144" s="5" t="s">
        <v>937</v>
      </c>
      <c r="C144" s="6" t="s">
        <v>44</v>
      </c>
      <c r="D144" s="8">
        <v>36656</v>
      </c>
      <c r="E144" s="6" t="s">
        <v>442</v>
      </c>
      <c r="F144" s="6" t="s">
        <v>958</v>
      </c>
      <c r="G144" s="5">
        <v>3</v>
      </c>
      <c r="H144" s="30"/>
      <c r="I144" s="134"/>
    </row>
    <row r="145" spans="1:9" ht="18.75" customHeight="1" x14ac:dyDescent="0.2">
      <c r="A145" s="12"/>
      <c r="B145" s="5" t="s">
        <v>937</v>
      </c>
      <c r="C145" s="6" t="s">
        <v>44</v>
      </c>
      <c r="D145" s="7">
        <v>36656</v>
      </c>
      <c r="E145" s="6" t="s">
        <v>899</v>
      </c>
      <c r="F145" s="6" t="s">
        <v>900</v>
      </c>
      <c r="G145" s="5">
        <v>3</v>
      </c>
      <c r="H145" s="30"/>
      <c r="I145" s="134"/>
    </row>
    <row r="146" spans="1:9" ht="18.75" customHeight="1" x14ac:dyDescent="0.2">
      <c r="A146" s="12"/>
      <c r="B146" s="5" t="s">
        <v>937</v>
      </c>
      <c r="C146" s="6" t="s">
        <v>44</v>
      </c>
      <c r="D146" s="7">
        <v>36656</v>
      </c>
      <c r="E146" s="6" t="s">
        <v>901</v>
      </c>
      <c r="F146" s="6" t="s">
        <v>902</v>
      </c>
      <c r="G146" s="5">
        <v>3</v>
      </c>
      <c r="H146" s="30"/>
      <c r="I146" s="134"/>
    </row>
    <row r="147" spans="1:9" ht="18.75" customHeight="1" x14ac:dyDescent="0.2">
      <c r="A147" s="12"/>
      <c r="B147" s="5"/>
      <c r="C147" s="6"/>
      <c r="D147" s="7"/>
      <c r="E147" s="6"/>
      <c r="F147" s="6"/>
      <c r="G147" s="9">
        <f>SUM(G143:G146)</f>
        <v>12</v>
      </c>
      <c r="H147" s="30">
        <f>G147*250000</f>
        <v>3000000</v>
      </c>
      <c r="I147" s="134"/>
    </row>
    <row r="148" spans="1:9" ht="18.75" customHeight="1" x14ac:dyDescent="0.2">
      <c r="A148" s="12">
        <v>25</v>
      </c>
      <c r="B148" s="5" t="s">
        <v>936</v>
      </c>
      <c r="C148" s="6" t="s">
        <v>43</v>
      </c>
      <c r="D148" s="7">
        <v>36803</v>
      </c>
      <c r="E148" s="6" t="s">
        <v>1</v>
      </c>
      <c r="F148" s="6" t="s">
        <v>916</v>
      </c>
      <c r="G148" s="5">
        <v>3</v>
      </c>
      <c r="H148" s="30"/>
      <c r="I148" s="157" t="s">
        <v>1936</v>
      </c>
    </row>
    <row r="149" spans="1:9" ht="18.75" customHeight="1" x14ac:dyDescent="0.2">
      <c r="A149" s="12"/>
      <c r="B149" s="5" t="s">
        <v>936</v>
      </c>
      <c r="C149" s="6" t="s">
        <v>43</v>
      </c>
      <c r="D149" s="8">
        <v>36803</v>
      </c>
      <c r="E149" s="6" t="s">
        <v>442</v>
      </c>
      <c r="F149" s="6" t="s">
        <v>958</v>
      </c>
      <c r="G149" s="5">
        <v>3</v>
      </c>
      <c r="H149" s="30"/>
      <c r="I149" s="158"/>
    </row>
    <row r="150" spans="1:9" ht="18.75" customHeight="1" x14ac:dyDescent="0.2">
      <c r="A150" s="12"/>
      <c r="B150" s="5" t="s">
        <v>936</v>
      </c>
      <c r="C150" s="6" t="s">
        <v>43</v>
      </c>
      <c r="D150" s="7">
        <v>36803</v>
      </c>
      <c r="E150" s="6" t="s">
        <v>899</v>
      </c>
      <c r="F150" s="6" t="s">
        <v>900</v>
      </c>
      <c r="G150" s="5">
        <v>3</v>
      </c>
      <c r="H150" s="30"/>
      <c r="I150" s="158"/>
    </row>
    <row r="151" spans="1:9" ht="18.75" customHeight="1" x14ac:dyDescent="0.2">
      <c r="A151" s="12"/>
      <c r="B151" s="5" t="s">
        <v>936</v>
      </c>
      <c r="C151" s="6" t="s">
        <v>43</v>
      </c>
      <c r="D151" s="7">
        <v>36803</v>
      </c>
      <c r="E151" s="6" t="s">
        <v>901</v>
      </c>
      <c r="F151" s="6" t="s">
        <v>902</v>
      </c>
      <c r="G151" s="5">
        <v>3</v>
      </c>
      <c r="H151" s="30"/>
      <c r="I151" s="158"/>
    </row>
    <row r="152" spans="1:9" ht="18.75" customHeight="1" x14ac:dyDescent="0.2">
      <c r="A152" s="12"/>
      <c r="B152" s="5"/>
      <c r="C152" s="6"/>
      <c r="D152" s="7"/>
      <c r="E152" s="6"/>
      <c r="F152" s="6"/>
      <c r="G152" s="9">
        <f>SUM(G148:G151)</f>
        <v>12</v>
      </c>
      <c r="H152" s="30">
        <f>G152*250000-500000</f>
        <v>2500000</v>
      </c>
      <c r="I152" s="159"/>
    </row>
    <row r="153" spans="1:9" ht="18.75" customHeight="1" x14ac:dyDescent="0.2">
      <c r="A153" s="12">
        <v>26</v>
      </c>
      <c r="B153" s="5" t="s">
        <v>938</v>
      </c>
      <c r="C153" s="6" t="s">
        <v>45</v>
      </c>
      <c r="D153" s="5" t="s">
        <v>46</v>
      </c>
      <c r="E153" s="6" t="s">
        <v>1</v>
      </c>
      <c r="F153" s="6" t="s">
        <v>916</v>
      </c>
      <c r="G153" s="5">
        <v>3</v>
      </c>
      <c r="H153" s="30"/>
      <c r="I153" s="166" t="s">
        <v>1945</v>
      </c>
    </row>
    <row r="154" spans="1:9" ht="18.75" customHeight="1" x14ac:dyDescent="0.2">
      <c r="A154" s="12"/>
      <c r="B154" s="5" t="s">
        <v>938</v>
      </c>
      <c r="C154" s="6" t="s">
        <v>45</v>
      </c>
      <c r="D154" s="6" t="s">
        <v>46</v>
      </c>
      <c r="E154" s="6" t="s">
        <v>442</v>
      </c>
      <c r="F154" s="6" t="s">
        <v>958</v>
      </c>
      <c r="G154" s="5">
        <v>3</v>
      </c>
      <c r="H154" s="30"/>
      <c r="I154" s="167"/>
    </row>
    <row r="155" spans="1:9" ht="18.75" customHeight="1" x14ac:dyDescent="0.2">
      <c r="A155" s="12"/>
      <c r="B155" s="5" t="s">
        <v>938</v>
      </c>
      <c r="C155" s="6" t="s">
        <v>45</v>
      </c>
      <c r="D155" s="5" t="s">
        <v>46</v>
      </c>
      <c r="E155" s="6" t="s">
        <v>899</v>
      </c>
      <c r="F155" s="6" t="s">
        <v>900</v>
      </c>
      <c r="G155" s="5">
        <v>3</v>
      </c>
      <c r="H155" s="30"/>
      <c r="I155" s="167"/>
    </row>
    <row r="156" spans="1:9" ht="18.75" customHeight="1" x14ac:dyDescent="0.2">
      <c r="A156" s="12"/>
      <c r="B156" s="5" t="s">
        <v>938</v>
      </c>
      <c r="C156" s="6" t="s">
        <v>45</v>
      </c>
      <c r="D156" s="5" t="s">
        <v>46</v>
      </c>
      <c r="E156" s="6" t="s">
        <v>901</v>
      </c>
      <c r="F156" s="6" t="s">
        <v>902</v>
      </c>
      <c r="G156" s="5">
        <v>3</v>
      </c>
      <c r="H156" s="30"/>
      <c r="I156" s="167"/>
    </row>
    <row r="157" spans="1:9" ht="18.75" customHeight="1" x14ac:dyDescent="0.2">
      <c r="A157" s="12"/>
      <c r="B157" s="5"/>
      <c r="C157" s="6"/>
      <c r="D157" s="5"/>
      <c r="E157" s="6"/>
      <c r="F157" s="6"/>
      <c r="G157" s="9">
        <f>SUM(G153:G156)</f>
        <v>12</v>
      </c>
      <c r="H157" s="30">
        <v>0</v>
      </c>
      <c r="I157" s="168"/>
    </row>
    <row r="158" spans="1:9" ht="18.75" customHeight="1" x14ac:dyDescent="0.2">
      <c r="A158" s="12">
        <v>27</v>
      </c>
      <c r="B158" s="5" t="s">
        <v>939</v>
      </c>
      <c r="C158" s="6" t="s">
        <v>47</v>
      </c>
      <c r="D158" s="5" t="s">
        <v>48</v>
      </c>
      <c r="E158" s="6" t="s">
        <v>1</v>
      </c>
      <c r="F158" s="6" t="s">
        <v>916</v>
      </c>
      <c r="G158" s="5">
        <v>3</v>
      </c>
      <c r="H158" s="30"/>
      <c r="I158" s="134"/>
    </row>
    <row r="159" spans="1:9" ht="18.75" customHeight="1" x14ac:dyDescent="0.2">
      <c r="A159" s="12"/>
      <c r="B159" s="5" t="s">
        <v>939</v>
      </c>
      <c r="C159" s="6" t="s">
        <v>47</v>
      </c>
      <c r="D159" s="6" t="s">
        <v>48</v>
      </c>
      <c r="E159" s="6" t="s">
        <v>442</v>
      </c>
      <c r="F159" s="6" t="s">
        <v>958</v>
      </c>
      <c r="G159" s="5">
        <v>3</v>
      </c>
      <c r="H159" s="30"/>
      <c r="I159" s="134"/>
    </row>
    <row r="160" spans="1:9" ht="18.75" customHeight="1" x14ac:dyDescent="0.2">
      <c r="A160" s="12"/>
      <c r="B160" s="5" t="s">
        <v>939</v>
      </c>
      <c r="C160" s="6" t="s">
        <v>47</v>
      </c>
      <c r="D160" s="5" t="s">
        <v>48</v>
      </c>
      <c r="E160" s="6" t="s">
        <v>899</v>
      </c>
      <c r="F160" s="6" t="s">
        <v>900</v>
      </c>
      <c r="G160" s="5">
        <v>3</v>
      </c>
      <c r="H160" s="30"/>
      <c r="I160" s="134"/>
    </row>
    <row r="161" spans="1:9" ht="18.75" customHeight="1" x14ac:dyDescent="0.2">
      <c r="A161" s="12"/>
      <c r="B161" s="5" t="s">
        <v>939</v>
      </c>
      <c r="C161" s="6" t="s">
        <v>47</v>
      </c>
      <c r="D161" s="5" t="s">
        <v>48</v>
      </c>
      <c r="E161" s="6" t="s">
        <v>901</v>
      </c>
      <c r="F161" s="6" t="s">
        <v>902</v>
      </c>
      <c r="G161" s="5">
        <v>3</v>
      </c>
      <c r="H161" s="30"/>
      <c r="I161" s="134"/>
    </row>
    <row r="162" spans="1:9" ht="18.75" customHeight="1" x14ac:dyDescent="0.2">
      <c r="A162" s="12"/>
      <c r="B162" s="5"/>
      <c r="C162" s="6"/>
      <c r="D162" s="5"/>
      <c r="E162" s="6"/>
      <c r="F162" s="6"/>
      <c r="G162" s="9">
        <f>SUM(G158:G161)</f>
        <v>12</v>
      </c>
      <c r="H162" s="30">
        <f>G162*250000</f>
        <v>3000000</v>
      </c>
      <c r="I162" s="134"/>
    </row>
    <row r="163" spans="1:9" ht="18.75" customHeight="1" x14ac:dyDescent="0.2">
      <c r="A163" s="12">
        <v>28</v>
      </c>
      <c r="B163" s="5" t="s">
        <v>940</v>
      </c>
      <c r="C163" s="6" t="s">
        <v>49</v>
      </c>
      <c r="D163" s="7">
        <v>36658</v>
      </c>
      <c r="E163" s="6" t="s">
        <v>1</v>
      </c>
      <c r="F163" s="6" t="s">
        <v>916</v>
      </c>
      <c r="G163" s="5">
        <v>3</v>
      </c>
      <c r="H163" s="30"/>
      <c r="I163" s="134"/>
    </row>
    <row r="164" spans="1:9" ht="18.75" customHeight="1" x14ac:dyDescent="0.2">
      <c r="A164" s="12"/>
      <c r="B164" s="5" t="s">
        <v>940</v>
      </c>
      <c r="C164" s="6" t="s">
        <v>49</v>
      </c>
      <c r="D164" s="7">
        <v>36658</v>
      </c>
      <c r="E164" s="6" t="s">
        <v>235</v>
      </c>
      <c r="F164" s="6" t="s">
        <v>961</v>
      </c>
      <c r="G164" s="5">
        <v>3</v>
      </c>
      <c r="H164" s="30"/>
      <c r="I164" s="134"/>
    </row>
    <row r="165" spans="1:9" ht="18.75" customHeight="1" x14ac:dyDescent="0.2">
      <c r="A165" s="12"/>
      <c r="B165" s="5" t="s">
        <v>940</v>
      </c>
      <c r="C165" s="6" t="s">
        <v>49</v>
      </c>
      <c r="D165" s="8">
        <v>36658</v>
      </c>
      <c r="E165" s="6" t="s">
        <v>442</v>
      </c>
      <c r="F165" s="6" t="s">
        <v>958</v>
      </c>
      <c r="G165" s="5">
        <v>3</v>
      </c>
      <c r="H165" s="30"/>
      <c r="I165" s="134"/>
    </row>
    <row r="166" spans="1:9" ht="18.75" customHeight="1" x14ac:dyDescent="0.2">
      <c r="A166" s="12"/>
      <c r="B166" s="5" t="s">
        <v>940</v>
      </c>
      <c r="C166" s="6" t="s">
        <v>49</v>
      </c>
      <c r="D166" s="7">
        <v>36658</v>
      </c>
      <c r="E166" s="6" t="s">
        <v>446</v>
      </c>
      <c r="F166" s="6" t="s">
        <v>959</v>
      </c>
      <c r="G166" s="5">
        <v>3</v>
      </c>
      <c r="H166" s="30"/>
      <c r="I166" s="134"/>
    </row>
    <row r="167" spans="1:9" ht="18.75" customHeight="1" x14ac:dyDescent="0.2">
      <c r="A167" s="12"/>
      <c r="B167" s="5" t="s">
        <v>940</v>
      </c>
      <c r="C167" s="6" t="s">
        <v>49</v>
      </c>
      <c r="D167" s="7">
        <v>36658</v>
      </c>
      <c r="E167" s="6" t="s">
        <v>899</v>
      </c>
      <c r="F167" s="6" t="s">
        <v>900</v>
      </c>
      <c r="G167" s="5">
        <v>3</v>
      </c>
      <c r="H167" s="30"/>
      <c r="I167" s="134"/>
    </row>
    <row r="168" spans="1:9" ht="18.75" customHeight="1" x14ac:dyDescent="0.2">
      <c r="A168" s="12"/>
      <c r="B168" s="5" t="s">
        <v>940</v>
      </c>
      <c r="C168" s="6" t="s">
        <v>49</v>
      </c>
      <c r="D168" s="7">
        <v>36658</v>
      </c>
      <c r="E168" s="6" t="s">
        <v>901</v>
      </c>
      <c r="F168" s="6" t="s">
        <v>902</v>
      </c>
      <c r="G168" s="5">
        <v>3</v>
      </c>
      <c r="H168" s="30"/>
      <c r="I168" s="134"/>
    </row>
    <row r="169" spans="1:9" ht="18.75" customHeight="1" x14ac:dyDescent="0.2">
      <c r="A169" s="12"/>
      <c r="B169" s="5"/>
      <c r="C169" s="6"/>
      <c r="D169" s="7"/>
      <c r="E169" s="6"/>
      <c r="F169" s="6"/>
      <c r="G169" s="9">
        <f>SUM(G163:G168)</f>
        <v>18</v>
      </c>
      <c r="H169" s="30">
        <f>G169*250000</f>
        <v>4500000</v>
      </c>
      <c r="I169" s="134"/>
    </row>
    <row r="170" spans="1:9" ht="18.75" customHeight="1" x14ac:dyDescent="0.2">
      <c r="A170" s="12">
        <v>29</v>
      </c>
      <c r="B170" s="5" t="s">
        <v>942</v>
      </c>
      <c r="C170" s="6" t="s">
        <v>52</v>
      </c>
      <c r="D170" s="7">
        <v>36563</v>
      </c>
      <c r="E170" s="6" t="s">
        <v>1</v>
      </c>
      <c r="F170" s="6" t="s">
        <v>916</v>
      </c>
      <c r="G170" s="5">
        <v>3</v>
      </c>
      <c r="H170" s="30"/>
      <c r="I170" s="134"/>
    </row>
    <row r="171" spans="1:9" ht="18.75" customHeight="1" x14ac:dyDescent="0.2">
      <c r="A171" s="12"/>
      <c r="B171" s="5" t="s">
        <v>942</v>
      </c>
      <c r="C171" s="6" t="s">
        <v>52</v>
      </c>
      <c r="D171" s="8">
        <v>36563</v>
      </c>
      <c r="E171" s="6" t="s">
        <v>442</v>
      </c>
      <c r="F171" s="6" t="s">
        <v>958</v>
      </c>
      <c r="G171" s="5">
        <v>3</v>
      </c>
      <c r="H171" s="30"/>
      <c r="I171" s="134"/>
    </row>
    <row r="172" spans="1:9" ht="18.75" customHeight="1" x14ac:dyDescent="0.2">
      <c r="A172" s="12"/>
      <c r="B172" s="5" t="s">
        <v>942</v>
      </c>
      <c r="C172" s="6" t="s">
        <v>52</v>
      </c>
      <c r="D172" s="7">
        <v>36563</v>
      </c>
      <c r="E172" s="6" t="s">
        <v>896</v>
      </c>
      <c r="F172" s="6" t="s">
        <v>897</v>
      </c>
      <c r="G172" s="5">
        <v>3</v>
      </c>
      <c r="H172" s="30"/>
      <c r="I172" s="134"/>
    </row>
    <row r="173" spans="1:9" ht="18.75" customHeight="1" x14ac:dyDescent="0.2">
      <c r="A173" s="12"/>
      <c r="B173" s="5" t="s">
        <v>942</v>
      </c>
      <c r="C173" s="6" t="s">
        <v>52</v>
      </c>
      <c r="D173" s="7">
        <v>36563</v>
      </c>
      <c r="E173" s="6" t="s">
        <v>899</v>
      </c>
      <c r="F173" s="6" t="s">
        <v>900</v>
      </c>
      <c r="G173" s="5">
        <v>3</v>
      </c>
      <c r="H173" s="30"/>
      <c r="I173" s="134"/>
    </row>
    <row r="174" spans="1:9" ht="18.75" customHeight="1" x14ac:dyDescent="0.2">
      <c r="A174" s="12"/>
      <c r="B174" s="5"/>
      <c r="C174" s="6"/>
      <c r="D174" s="7"/>
      <c r="E174" s="6"/>
      <c r="F174" s="6"/>
      <c r="G174" s="9">
        <f>SUM(G170:G173)</f>
        <v>12</v>
      </c>
      <c r="H174" s="30">
        <f>G174*250000</f>
        <v>3000000</v>
      </c>
      <c r="I174" s="134"/>
    </row>
    <row r="175" spans="1:9" ht="18.75" customHeight="1" x14ac:dyDescent="0.2">
      <c r="A175" s="12">
        <v>30</v>
      </c>
      <c r="B175" s="5" t="s">
        <v>941</v>
      </c>
      <c r="C175" s="6" t="s">
        <v>50</v>
      </c>
      <c r="D175" s="5" t="s">
        <v>51</v>
      </c>
      <c r="E175" s="6" t="s">
        <v>1</v>
      </c>
      <c r="F175" s="6" t="s">
        <v>916</v>
      </c>
      <c r="G175" s="5">
        <v>3</v>
      </c>
      <c r="H175" s="30"/>
      <c r="I175" s="157" t="s">
        <v>1936</v>
      </c>
    </row>
    <row r="176" spans="1:9" ht="18.75" customHeight="1" x14ac:dyDescent="0.2">
      <c r="A176" s="12"/>
      <c r="B176" s="5" t="s">
        <v>941</v>
      </c>
      <c r="C176" s="6" t="s">
        <v>50</v>
      </c>
      <c r="D176" s="6" t="s">
        <v>51</v>
      </c>
      <c r="E176" s="6" t="s">
        <v>442</v>
      </c>
      <c r="F176" s="6" t="s">
        <v>958</v>
      </c>
      <c r="G176" s="5">
        <v>3</v>
      </c>
      <c r="H176" s="30"/>
      <c r="I176" s="158"/>
    </row>
    <row r="177" spans="1:9" ht="18.75" customHeight="1" x14ac:dyDescent="0.2">
      <c r="A177" s="12"/>
      <c r="B177" s="5" t="s">
        <v>941</v>
      </c>
      <c r="C177" s="6" t="s">
        <v>50</v>
      </c>
      <c r="D177" s="5" t="s">
        <v>51</v>
      </c>
      <c r="E177" s="6" t="s">
        <v>899</v>
      </c>
      <c r="F177" s="6" t="s">
        <v>900</v>
      </c>
      <c r="G177" s="5">
        <v>3</v>
      </c>
      <c r="H177" s="30"/>
      <c r="I177" s="158"/>
    </row>
    <row r="178" spans="1:9" ht="18.75" customHeight="1" x14ac:dyDescent="0.2">
      <c r="A178" s="12"/>
      <c r="B178" s="5" t="s">
        <v>941</v>
      </c>
      <c r="C178" s="6" t="s">
        <v>50</v>
      </c>
      <c r="D178" s="5" t="s">
        <v>51</v>
      </c>
      <c r="E178" s="6" t="s">
        <v>901</v>
      </c>
      <c r="F178" s="6" t="s">
        <v>902</v>
      </c>
      <c r="G178" s="5">
        <v>3</v>
      </c>
      <c r="H178" s="30"/>
      <c r="I178" s="158"/>
    </row>
    <row r="179" spans="1:9" ht="18.75" customHeight="1" x14ac:dyDescent="0.2">
      <c r="A179" s="12"/>
      <c r="B179" s="5"/>
      <c r="C179" s="6"/>
      <c r="D179" s="5"/>
      <c r="E179" s="6"/>
      <c r="F179" s="6"/>
      <c r="G179" s="9">
        <f>SUM(G175:G178)</f>
        <v>12</v>
      </c>
      <c r="H179" s="30">
        <f>G179*250000-500000</f>
        <v>2500000</v>
      </c>
      <c r="I179" s="159"/>
    </row>
    <row r="180" spans="1:9" ht="18.75" customHeight="1" x14ac:dyDescent="0.2">
      <c r="A180" s="12">
        <v>31</v>
      </c>
      <c r="B180" s="5" t="s">
        <v>944</v>
      </c>
      <c r="C180" s="6" t="s">
        <v>55</v>
      </c>
      <c r="D180" s="5" t="s">
        <v>56</v>
      </c>
      <c r="E180" s="6" t="s">
        <v>1</v>
      </c>
      <c r="F180" s="6" t="s">
        <v>916</v>
      </c>
      <c r="G180" s="5">
        <v>3</v>
      </c>
      <c r="H180" s="30"/>
      <c r="I180" s="157" t="s">
        <v>1936</v>
      </c>
    </row>
    <row r="181" spans="1:9" ht="18.75" customHeight="1" x14ac:dyDescent="0.2">
      <c r="A181" s="12"/>
      <c r="B181" s="5" t="s">
        <v>944</v>
      </c>
      <c r="C181" s="6" t="s">
        <v>55</v>
      </c>
      <c r="D181" s="6" t="s">
        <v>56</v>
      </c>
      <c r="E181" s="6" t="s">
        <v>442</v>
      </c>
      <c r="F181" s="6" t="s">
        <v>958</v>
      </c>
      <c r="G181" s="5">
        <v>3</v>
      </c>
      <c r="H181" s="30"/>
      <c r="I181" s="158"/>
    </row>
    <row r="182" spans="1:9" ht="18.75" customHeight="1" x14ac:dyDescent="0.2">
      <c r="A182" s="12"/>
      <c r="B182" s="5" t="s">
        <v>944</v>
      </c>
      <c r="C182" s="6" t="s">
        <v>55</v>
      </c>
      <c r="D182" s="5" t="s">
        <v>56</v>
      </c>
      <c r="E182" s="6" t="s">
        <v>899</v>
      </c>
      <c r="F182" s="6" t="s">
        <v>900</v>
      </c>
      <c r="G182" s="5">
        <v>3</v>
      </c>
      <c r="H182" s="30"/>
      <c r="I182" s="158"/>
    </row>
    <row r="183" spans="1:9" ht="18.75" customHeight="1" x14ac:dyDescent="0.2">
      <c r="A183" s="12"/>
      <c r="B183" s="5" t="s">
        <v>944</v>
      </c>
      <c r="C183" s="6" t="s">
        <v>55</v>
      </c>
      <c r="D183" s="5" t="s">
        <v>56</v>
      </c>
      <c r="E183" s="6" t="s">
        <v>901</v>
      </c>
      <c r="F183" s="6" t="s">
        <v>902</v>
      </c>
      <c r="G183" s="5">
        <v>3</v>
      </c>
      <c r="H183" s="30"/>
      <c r="I183" s="158"/>
    </row>
    <row r="184" spans="1:9" ht="18.75" customHeight="1" x14ac:dyDescent="0.2">
      <c r="A184" s="12"/>
      <c r="B184" s="5"/>
      <c r="C184" s="6"/>
      <c r="D184" s="5"/>
      <c r="E184" s="6"/>
      <c r="F184" s="6"/>
      <c r="G184" s="9">
        <f>SUM(G180:G183)</f>
        <v>12</v>
      </c>
      <c r="H184" s="30">
        <f>G184*250000-500000</f>
        <v>2500000</v>
      </c>
      <c r="I184" s="159"/>
    </row>
    <row r="185" spans="1:9" ht="18.75" customHeight="1" x14ac:dyDescent="0.2">
      <c r="A185" s="12">
        <v>32</v>
      </c>
      <c r="B185" s="5" t="s">
        <v>943</v>
      </c>
      <c r="C185" s="6" t="s">
        <v>53</v>
      </c>
      <c r="D185" s="5" t="s">
        <v>54</v>
      </c>
      <c r="E185" s="6" t="s">
        <v>1</v>
      </c>
      <c r="F185" s="6" t="s">
        <v>916</v>
      </c>
      <c r="G185" s="5">
        <v>3</v>
      </c>
      <c r="H185" s="30"/>
      <c r="I185" s="134"/>
    </row>
    <row r="186" spans="1:9" ht="18.75" customHeight="1" x14ac:dyDescent="0.2">
      <c r="A186" s="12"/>
      <c r="B186" s="5" t="s">
        <v>943</v>
      </c>
      <c r="C186" s="6" t="s">
        <v>53</v>
      </c>
      <c r="D186" s="6" t="s">
        <v>54</v>
      </c>
      <c r="E186" s="6" t="s">
        <v>442</v>
      </c>
      <c r="F186" s="6" t="s">
        <v>958</v>
      </c>
      <c r="G186" s="5">
        <v>3</v>
      </c>
      <c r="H186" s="30"/>
      <c r="I186" s="134"/>
    </row>
    <row r="187" spans="1:9" ht="18.75" customHeight="1" x14ac:dyDescent="0.2">
      <c r="A187" s="12"/>
      <c r="B187" s="5" t="s">
        <v>943</v>
      </c>
      <c r="C187" s="6" t="s">
        <v>53</v>
      </c>
      <c r="D187" s="5" t="s">
        <v>54</v>
      </c>
      <c r="E187" s="6" t="s">
        <v>446</v>
      </c>
      <c r="F187" s="6" t="s">
        <v>959</v>
      </c>
      <c r="G187" s="5">
        <v>3</v>
      </c>
      <c r="H187" s="30"/>
      <c r="I187" s="134"/>
    </row>
    <row r="188" spans="1:9" ht="18.75" customHeight="1" x14ac:dyDescent="0.2">
      <c r="A188" s="12"/>
      <c r="B188" s="5" t="s">
        <v>943</v>
      </c>
      <c r="C188" s="6" t="s">
        <v>53</v>
      </c>
      <c r="D188" s="5" t="s">
        <v>54</v>
      </c>
      <c r="E188" s="6" t="s">
        <v>899</v>
      </c>
      <c r="F188" s="6" t="s">
        <v>900</v>
      </c>
      <c r="G188" s="5">
        <v>3</v>
      </c>
      <c r="H188" s="30"/>
      <c r="I188" s="134"/>
    </row>
    <row r="189" spans="1:9" ht="18.75" customHeight="1" x14ac:dyDescent="0.2">
      <c r="A189" s="12"/>
      <c r="B189" s="5" t="s">
        <v>943</v>
      </c>
      <c r="C189" s="6" t="s">
        <v>53</v>
      </c>
      <c r="D189" s="5" t="s">
        <v>54</v>
      </c>
      <c r="E189" s="6" t="s">
        <v>901</v>
      </c>
      <c r="F189" s="6" t="s">
        <v>902</v>
      </c>
      <c r="G189" s="5">
        <v>3</v>
      </c>
      <c r="H189" s="30"/>
      <c r="I189" s="134"/>
    </row>
    <row r="190" spans="1:9" ht="18.75" customHeight="1" x14ac:dyDescent="0.2">
      <c r="A190" s="12"/>
      <c r="B190" s="5"/>
      <c r="C190" s="6"/>
      <c r="D190" s="5"/>
      <c r="E190" s="6"/>
      <c r="F190" s="6"/>
      <c r="G190" s="9">
        <f>SUM(G185:G189)</f>
        <v>15</v>
      </c>
      <c r="H190" s="30">
        <f>G190*250000</f>
        <v>3750000</v>
      </c>
      <c r="I190" s="134"/>
    </row>
    <row r="191" spans="1:9" ht="18.75" customHeight="1" x14ac:dyDescent="0.2">
      <c r="A191" s="12">
        <v>33</v>
      </c>
      <c r="B191" s="5" t="s">
        <v>945</v>
      </c>
      <c r="C191" s="6" t="s">
        <v>57</v>
      </c>
      <c r="D191" s="5" t="s">
        <v>58</v>
      </c>
      <c r="E191" s="6" t="s">
        <v>1</v>
      </c>
      <c r="F191" s="6" t="s">
        <v>916</v>
      </c>
      <c r="G191" s="5">
        <v>3</v>
      </c>
      <c r="H191" s="30"/>
      <c r="I191" s="134"/>
    </row>
    <row r="192" spans="1:9" ht="18.75" customHeight="1" x14ac:dyDescent="0.2">
      <c r="A192" s="12"/>
      <c r="B192" s="5" t="s">
        <v>945</v>
      </c>
      <c r="C192" s="6" t="s">
        <v>57</v>
      </c>
      <c r="D192" s="6" t="s">
        <v>58</v>
      </c>
      <c r="E192" s="6" t="s">
        <v>442</v>
      </c>
      <c r="F192" s="6" t="s">
        <v>958</v>
      </c>
      <c r="G192" s="5">
        <v>3</v>
      </c>
      <c r="H192" s="30"/>
      <c r="I192" s="134"/>
    </row>
    <row r="193" spans="1:9" ht="18.75" customHeight="1" x14ac:dyDescent="0.2">
      <c r="A193" s="12"/>
      <c r="B193" s="5" t="s">
        <v>945</v>
      </c>
      <c r="C193" s="6" t="s">
        <v>57</v>
      </c>
      <c r="D193" s="5" t="s">
        <v>58</v>
      </c>
      <c r="E193" s="6" t="s">
        <v>446</v>
      </c>
      <c r="F193" s="6" t="s">
        <v>959</v>
      </c>
      <c r="G193" s="5">
        <v>3</v>
      </c>
      <c r="H193" s="30"/>
      <c r="I193" s="134"/>
    </row>
    <row r="194" spans="1:9" ht="18.75" customHeight="1" x14ac:dyDescent="0.2">
      <c r="A194" s="12"/>
      <c r="B194" s="5" t="s">
        <v>945</v>
      </c>
      <c r="C194" s="6" t="s">
        <v>57</v>
      </c>
      <c r="D194" s="5" t="s">
        <v>58</v>
      </c>
      <c r="E194" s="6" t="s">
        <v>533</v>
      </c>
      <c r="F194" s="6" t="s">
        <v>534</v>
      </c>
      <c r="G194" s="5">
        <v>2</v>
      </c>
      <c r="H194" s="30"/>
      <c r="I194" s="134"/>
    </row>
    <row r="195" spans="1:9" ht="18.75" customHeight="1" x14ac:dyDescent="0.2">
      <c r="A195" s="12"/>
      <c r="B195" s="5" t="s">
        <v>945</v>
      </c>
      <c r="C195" s="6" t="s">
        <v>57</v>
      </c>
      <c r="D195" s="5" t="s">
        <v>58</v>
      </c>
      <c r="E195" s="6" t="s">
        <v>889</v>
      </c>
      <c r="F195" s="6" t="s">
        <v>890</v>
      </c>
      <c r="G195" s="5">
        <v>3</v>
      </c>
      <c r="H195" s="30"/>
      <c r="I195" s="134"/>
    </row>
    <row r="196" spans="1:9" ht="18.75" customHeight="1" x14ac:dyDescent="0.2">
      <c r="A196" s="12"/>
      <c r="B196" s="5" t="s">
        <v>945</v>
      </c>
      <c r="C196" s="6" t="s">
        <v>57</v>
      </c>
      <c r="D196" s="5" t="s">
        <v>58</v>
      </c>
      <c r="E196" s="6" t="s">
        <v>899</v>
      </c>
      <c r="F196" s="6" t="s">
        <v>900</v>
      </c>
      <c r="G196" s="5">
        <v>3</v>
      </c>
      <c r="H196" s="30"/>
      <c r="I196" s="134"/>
    </row>
    <row r="197" spans="1:9" ht="18.75" customHeight="1" x14ac:dyDescent="0.2">
      <c r="A197" s="12"/>
      <c r="B197" s="5" t="s">
        <v>945</v>
      </c>
      <c r="C197" s="6" t="s">
        <v>57</v>
      </c>
      <c r="D197" s="5" t="s">
        <v>58</v>
      </c>
      <c r="E197" s="6" t="s">
        <v>901</v>
      </c>
      <c r="F197" s="6" t="s">
        <v>902</v>
      </c>
      <c r="G197" s="5">
        <v>3</v>
      </c>
      <c r="H197" s="30"/>
      <c r="I197" s="134"/>
    </row>
    <row r="198" spans="1:9" ht="18.75" customHeight="1" x14ac:dyDescent="0.2">
      <c r="A198" s="12"/>
      <c r="B198" s="5"/>
      <c r="C198" s="6"/>
      <c r="D198" s="5"/>
      <c r="E198" s="6"/>
      <c r="F198" s="6"/>
      <c r="G198" s="9">
        <f>SUM(G191:G197)</f>
        <v>20</v>
      </c>
      <c r="H198" s="30">
        <f>G198*250000</f>
        <v>5000000</v>
      </c>
      <c r="I198" s="134"/>
    </row>
    <row r="199" spans="1:9" ht="18.75" customHeight="1" x14ac:dyDescent="0.2">
      <c r="A199" s="12">
        <v>34</v>
      </c>
      <c r="B199" s="5" t="s">
        <v>946</v>
      </c>
      <c r="C199" s="6" t="s">
        <v>59</v>
      </c>
      <c r="D199" s="7">
        <v>35125</v>
      </c>
      <c r="E199" s="6" t="s">
        <v>1</v>
      </c>
      <c r="F199" s="6" t="s">
        <v>916</v>
      </c>
      <c r="G199" s="5">
        <v>3</v>
      </c>
      <c r="H199" s="30"/>
      <c r="I199" s="134"/>
    </row>
    <row r="200" spans="1:9" ht="18.75" customHeight="1" x14ac:dyDescent="0.2">
      <c r="A200" s="12"/>
      <c r="B200" s="5" t="s">
        <v>946</v>
      </c>
      <c r="C200" s="6" t="s">
        <v>59</v>
      </c>
      <c r="D200" s="8">
        <v>35125</v>
      </c>
      <c r="E200" s="6" t="s">
        <v>442</v>
      </c>
      <c r="F200" s="6" t="s">
        <v>958</v>
      </c>
      <c r="G200" s="5">
        <v>3</v>
      </c>
      <c r="H200" s="30"/>
      <c r="I200" s="134"/>
    </row>
    <row r="201" spans="1:9" ht="18.75" customHeight="1" x14ac:dyDescent="0.2">
      <c r="A201" s="12"/>
      <c r="B201" s="5" t="s">
        <v>946</v>
      </c>
      <c r="C201" s="6" t="s">
        <v>59</v>
      </c>
      <c r="D201" s="7">
        <v>35125</v>
      </c>
      <c r="E201" s="6" t="s">
        <v>446</v>
      </c>
      <c r="F201" s="6" t="s">
        <v>959</v>
      </c>
      <c r="G201" s="5">
        <v>3</v>
      </c>
      <c r="H201" s="30"/>
      <c r="I201" s="134"/>
    </row>
    <row r="202" spans="1:9" ht="18.75" customHeight="1" x14ac:dyDescent="0.2">
      <c r="A202" s="12"/>
      <c r="B202" s="5" t="s">
        <v>946</v>
      </c>
      <c r="C202" s="6" t="s">
        <v>59</v>
      </c>
      <c r="D202" s="7">
        <v>35125</v>
      </c>
      <c r="E202" s="6" t="s">
        <v>899</v>
      </c>
      <c r="F202" s="6" t="s">
        <v>900</v>
      </c>
      <c r="G202" s="5">
        <v>3</v>
      </c>
      <c r="H202" s="30"/>
      <c r="I202" s="134"/>
    </row>
    <row r="203" spans="1:9" ht="18.75" customHeight="1" x14ac:dyDescent="0.2">
      <c r="A203" s="12"/>
      <c r="B203" s="5" t="s">
        <v>946</v>
      </c>
      <c r="C203" s="6" t="s">
        <v>59</v>
      </c>
      <c r="D203" s="7">
        <v>35125</v>
      </c>
      <c r="E203" s="6" t="s">
        <v>901</v>
      </c>
      <c r="F203" s="6" t="s">
        <v>902</v>
      </c>
      <c r="G203" s="5">
        <v>3</v>
      </c>
      <c r="H203" s="30"/>
      <c r="I203" s="134"/>
    </row>
    <row r="204" spans="1:9" ht="18.75" customHeight="1" x14ac:dyDescent="0.2">
      <c r="A204" s="12"/>
      <c r="B204" s="5"/>
      <c r="C204" s="6"/>
      <c r="D204" s="7"/>
      <c r="E204" s="6"/>
      <c r="F204" s="6"/>
      <c r="G204" s="9">
        <f>SUM(G199:G203)</f>
        <v>15</v>
      </c>
      <c r="H204" s="30">
        <f>G204*250000</f>
        <v>3750000</v>
      </c>
      <c r="I204" s="134"/>
    </row>
    <row r="205" spans="1:9" ht="18.75" customHeight="1" x14ac:dyDescent="0.2">
      <c r="A205" s="12">
        <v>35</v>
      </c>
      <c r="B205" s="5" t="s">
        <v>947</v>
      </c>
      <c r="C205" s="6" t="s">
        <v>62</v>
      </c>
      <c r="D205" s="5" t="s">
        <v>63</v>
      </c>
      <c r="E205" s="6" t="s">
        <v>1</v>
      </c>
      <c r="F205" s="6" t="s">
        <v>916</v>
      </c>
      <c r="G205" s="5">
        <v>3</v>
      </c>
      <c r="H205" s="30"/>
      <c r="I205" s="134"/>
    </row>
    <row r="206" spans="1:9" ht="18.75" customHeight="1" x14ac:dyDescent="0.2">
      <c r="A206" s="12"/>
      <c r="B206" s="5" t="s">
        <v>947</v>
      </c>
      <c r="C206" s="6" t="s">
        <v>62</v>
      </c>
      <c r="D206" s="6" t="s">
        <v>63</v>
      </c>
      <c r="E206" s="6" t="s">
        <v>442</v>
      </c>
      <c r="F206" s="6" t="s">
        <v>958</v>
      </c>
      <c r="G206" s="5">
        <v>3</v>
      </c>
      <c r="H206" s="30"/>
      <c r="I206" s="134"/>
    </row>
    <row r="207" spans="1:9" ht="18.75" customHeight="1" x14ac:dyDescent="0.2">
      <c r="A207" s="12"/>
      <c r="B207" s="5" t="s">
        <v>947</v>
      </c>
      <c r="C207" s="6" t="s">
        <v>62</v>
      </c>
      <c r="D207" s="5" t="s">
        <v>63</v>
      </c>
      <c r="E207" s="6" t="s">
        <v>446</v>
      </c>
      <c r="F207" s="6" t="s">
        <v>959</v>
      </c>
      <c r="G207" s="5">
        <v>3</v>
      </c>
      <c r="H207" s="30"/>
      <c r="I207" s="134"/>
    </row>
    <row r="208" spans="1:9" ht="18.75" customHeight="1" x14ac:dyDescent="0.2">
      <c r="A208" s="12"/>
      <c r="B208" s="5" t="s">
        <v>947</v>
      </c>
      <c r="C208" s="6" t="s">
        <v>62</v>
      </c>
      <c r="D208" s="5" t="s">
        <v>63</v>
      </c>
      <c r="E208" s="6" t="s">
        <v>899</v>
      </c>
      <c r="F208" s="6" t="s">
        <v>900</v>
      </c>
      <c r="G208" s="5">
        <v>3</v>
      </c>
      <c r="H208" s="30"/>
      <c r="I208" s="134"/>
    </row>
    <row r="209" spans="1:9" ht="18.75" customHeight="1" x14ac:dyDescent="0.2">
      <c r="A209" s="12"/>
      <c r="B209" s="5" t="s">
        <v>947</v>
      </c>
      <c r="C209" s="6" t="s">
        <v>62</v>
      </c>
      <c r="D209" s="5" t="s">
        <v>63</v>
      </c>
      <c r="E209" s="6" t="s">
        <v>901</v>
      </c>
      <c r="F209" s="6" t="s">
        <v>902</v>
      </c>
      <c r="G209" s="5">
        <v>3</v>
      </c>
      <c r="H209" s="30"/>
      <c r="I209" s="134"/>
    </row>
    <row r="210" spans="1:9" ht="18.75" customHeight="1" x14ac:dyDescent="0.2">
      <c r="A210" s="12"/>
      <c r="B210" s="5"/>
      <c r="C210" s="6"/>
      <c r="D210" s="5"/>
      <c r="E210" s="6"/>
      <c r="F210" s="6"/>
      <c r="G210" s="9">
        <f>SUM(G205:G209)</f>
        <v>15</v>
      </c>
      <c r="H210" s="30">
        <f>G210*250000</f>
        <v>3750000</v>
      </c>
      <c r="I210" s="134"/>
    </row>
    <row r="211" spans="1:9" ht="18.75" customHeight="1" x14ac:dyDescent="0.2">
      <c r="A211" s="12">
        <v>36</v>
      </c>
      <c r="B211" s="5" t="s">
        <v>948</v>
      </c>
      <c r="C211" s="6" t="s">
        <v>64</v>
      </c>
      <c r="D211" s="5" t="s">
        <v>65</v>
      </c>
      <c r="E211" s="6" t="s">
        <v>1</v>
      </c>
      <c r="F211" s="6" t="s">
        <v>916</v>
      </c>
      <c r="G211" s="5">
        <v>3</v>
      </c>
      <c r="H211" s="30"/>
      <c r="I211" s="134"/>
    </row>
    <row r="212" spans="1:9" ht="18.75" customHeight="1" x14ac:dyDescent="0.2">
      <c r="A212" s="12"/>
      <c r="B212" s="5" t="s">
        <v>948</v>
      </c>
      <c r="C212" s="6" t="s">
        <v>64</v>
      </c>
      <c r="D212" s="6" t="s">
        <v>65</v>
      </c>
      <c r="E212" s="6" t="s">
        <v>442</v>
      </c>
      <c r="F212" s="6" t="s">
        <v>958</v>
      </c>
      <c r="G212" s="5">
        <v>3</v>
      </c>
      <c r="H212" s="30"/>
      <c r="I212" s="134"/>
    </row>
    <row r="213" spans="1:9" ht="18.75" customHeight="1" x14ac:dyDescent="0.2">
      <c r="A213" s="12"/>
      <c r="B213" s="5" t="s">
        <v>948</v>
      </c>
      <c r="C213" s="6" t="s">
        <v>64</v>
      </c>
      <c r="D213" s="5" t="s">
        <v>65</v>
      </c>
      <c r="E213" s="6" t="s">
        <v>899</v>
      </c>
      <c r="F213" s="6" t="s">
        <v>900</v>
      </c>
      <c r="G213" s="5">
        <v>3</v>
      </c>
      <c r="H213" s="30"/>
      <c r="I213" s="134"/>
    </row>
    <row r="214" spans="1:9" ht="18.75" customHeight="1" x14ac:dyDescent="0.2">
      <c r="A214" s="12"/>
      <c r="B214" s="5" t="s">
        <v>948</v>
      </c>
      <c r="C214" s="6" t="s">
        <v>64</v>
      </c>
      <c r="D214" s="5" t="s">
        <v>65</v>
      </c>
      <c r="E214" s="6" t="s">
        <v>901</v>
      </c>
      <c r="F214" s="6" t="s">
        <v>902</v>
      </c>
      <c r="G214" s="5">
        <v>3</v>
      </c>
      <c r="H214" s="30"/>
      <c r="I214" s="134"/>
    </row>
    <row r="215" spans="1:9" ht="18.75" customHeight="1" x14ac:dyDescent="0.2">
      <c r="A215" s="12"/>
      <c r="B215" s="5"/>
      <c r="C215" s="6"/>
      <c r="D215" s="5"/>
      <c r="E215" s="6"/>
      <c r="F215" s="6"/>
      <c r="G215" s="9">
        <f>SUM(G211:G214)</f>
        <v>12</v>
      </c>
      <c r="H215" s="30">
        <f>G215*250000</f>
        <v>3000000</v>
      </c>
      <c r="I215" s="134"/>
    </row>
    <row r="216" spans="1:9" ht="18.75" customHeight="1" x14ac:dyDescent="0.2">
      <c r="A216" s="12">
        <v>37</v>
      </c>
      <c r="B216" s="5" t="s">
        <v>949</v>
      </c>
      <c r="C216" s="6" t="s">
        <v>66</v>
      </c>
      <c r="D216" s="7">
        <v>36567</v>
      </c>
      <c r="E216" s="6" t="s">
        <v>1</v>
      </c>
      <c r="F216" s="6" t="s">
        <v>916</v>
      </c>
      <c r="G216" s="5">
        <v>3</v>
      </c>
      <c r="H216" s="30"/>
      <c r="I216" s="134"/>
    </row>
    <row r="217" spans="1:9" ht="18.75" customHeight="1" x14ac:dyDescent="0.2">
      <c r="A217" s="12"/>
      <c r="B217" s="5" t="s">
        <v>949</v>
      </c>
      <c r="C217" s="6" t="s">
        <v>66</v>
      </c>
      <c r="D217" s="8">
        <v>36567</v>
      </c>
      <c r="E217" s="6" t="s">
        <v>442</v>
      </c>
      <c r="F217" s="6" t="s">
        <v>958</v>
      </c>
      <c r="G217" s="5">
        <v>3</v>
      </c>
      <c r="H217" s="30"/>
      <c r="I217" s="134"/>
    </row>
    <row r="218" spans="1:9" ht="18.75" customHeight="1" x14ac:dyDescent="0.2">
      <c r="A218" s="12"/>
      <c r="B218" s="5" t="s">
        <v>949</v>
      </c>
      <c r="C218" s="6" t="s">
        <v>66</v>
      </c>
      <c r="D218" s="7">
        <v>36567</v>
      </c>
      <c r="E218" s="6" t="s">
        <v>899</v>
      </c>
      <c r="F218" s="6" t="s">
        <v>900</v>
      </c>
      <c r="G218" s="5">
        <v>3</v>
      </c>
      <c r="H218" s="30"/>
      <c r="I218" s="134"/>
    </row>
    <row r="219" spans="1:9" ht="18.75" customHeight="1" x14ac:dyDescent="0.2">
      <c r="A219" s="12"/>
      <c r="B219" s="5" t="s">
        <v>949</v>
      </c>
      <c r="C219" s="6" t="s">
        <v>66</v>
      </c>
      <c r="D219" s="7">
        <v>36567</v>
      </c>
      <c r="E219" s="6" t="s">
        <v>901</v>
      </c>
      <c r="F219" s="6" t="s">
        <v>902</v>
      </c>
      <c r="G219" s="5">
        <v>3</v>
      </c>
      <c r="H219" s="30"/>
      <c r="I219" s="134"/>
    </row>
    <row r="220" spans="1:9" ht="18.75" customHeight="1" x14ac:dyDescent="0.2">
      <c r="A220" s="12"/>
      <c r="B220" s="5"/>
      <c r="C220" s="6"/>
      <c r="D220" s="7"/>
      <c r="E220" s="6"/>
      <c r="F220" s="6"/>
      <c r="G220" s="9">
        <f>SUM(G216:G219)</f>
        <v>12</v>
      </c>
      <c r="H220" s="30">
        <f>G220*250000</f>
        <v>3000000</v>
      </c>
      <c r="I220" s="134"/>
    </row>
    <row r="221" spans="1:9" ht="18.75" customHeight="1" x14ac:dyDescent="0.2">
      <c r="A221" s="12">
        <v>38</v>
      </c>
      <c r="B221" s="5" t="s">
        <v>950</v>
      </c>
      <c r="C221" s="6" t="s">
        <v>67</v>
      </c>
      <c r="D221" s="7">
        <v>36586</v>
      </c>
      <c r="E221" s="6" t="s">
        <v>1</v>
      </c>
      <c r="F221" s="6" t="s">
        <v>916</v>
      </c>
      <c r="G221" s="5">
        <v>3</v>
      </c>
      <c r="H221" s="30"/>
      <c r="I221" s="134"/>
    </row>
    <row r="222" spans="1:9" ht="18.75" customHeight="1" x14ac:dyDescent="0.2">
      <c r="A222" s="12"/>
      <c r="B222" s="5" t="s">
        <v>950</v>
      </c>
      <c r="C222" s="6" t="s">
        <v>67</v>
      </c>
      <c r="D222" s="8">
        <v>36586</v>
      </c>
      <c r="E222" s="6" t="s">
        <v>442</v>
      </c>
      <c r="F222" s="6" t="s">
        <v>958</v>
      </c>
      <c r="G222" s="5">
        <v>3</v>
      </c>
      <c r="H222" s="30"/>
      <c r="I222" s="134"/>
    </row>
    <row r="223" spans="1:9" ht="18.75" customHeight="1" x14ac:dyDescent="0.2">
      <c r="A223" s="12"/>
      <c r="B223" s="5" t="s">
        <v>950</v>
      </c>
      <c r="C223" s="6" t="s">
        <v>67</v>
      </c>
      <c r="D223" s="7">
        <v>36586</v>
      </c>
      <c r="E223" s="6" t="s">
        <v>446</v>
      </c>
      <c r="F223" s="6" t="s">
        <v>959</v>
      </c>
      <c r="G223" s="5">
        <v>3</v>
      </c>
      <c r="H223" s="30"/>
      <c r="I223" s="134"/>
    </row>
    <row r="224" spans="1:9" ht="18.75" customHeight="1" x14ac:dyDescent="0.2">
      <c r="A224" s="12"/>
      <c r="B224" s="5" t="s">
        <v>950</v>
      </c>
      <c r="C224" s="6" t="s">
        <v>67</v>
      </c>
      <c r="D224" s="7">
        <v>36586</v>
      </c>
      <c r="E224" s="6" t="s">
        <v>899</v>
      </c>
      <c r="F224" s="6" t="s">
        <v>900</v>
      </c>
      <c r="G224" s="5">
        <v>3</v>
      </c>
      <c r="H224" s="30"/>
      <c r="I224" s="134"/>
    </row>
    <row r="225" spans="1:9" ht="18.75" customHeight="1" x14ac:dyDescent="0.2">
      <c r="A225" s="12"/>
      <c r="B225" s="5" t="s">
        <v>950</v>
      </c>
      <c r="C225" s="6" t="s">
        <v>67</v>
      </c>
      <c r="D225" s="7">
        <v>36586</v>
      </c>
      <c r="E225" s="6" t="s">
        <v>901</v>
      </c>
      <c r="F225" s="6" t="s">
        <v>902</v>
      </c>
      <c r="G225" s="5">
        <v>3</v>
      </c>
      <c r="H225" s="30"/>
      <c r="I225" s="134"/>
    </row>
    <row r="226" spans="1:9" ht="18.75" customHeight="1" x14ac:dyDescent="0.2">
      <c r="A226" s="12"/>
      <c r="B226" s="5"/>
      <c r="C226" s="6"/>
      <c r="D226" s="7"/>
      <c r="E226" s="6"/>
      <c r="F226" s="6"/>
      <c r="G226" s="9">
        <f>SUM(G221:G225)</f>
        <v>15</v>
      </c>
      <c r="H226" s="30">
        <f>G226*250000</f>
        <v>3750000</v>
      </c>
      <c r="I226" s="134"/>
    </row>
    <row r="227" spans="1:9" ht="18.75" customHeight="1" x14ac:dyDescent="0.2">
      <c r="A227" s="12">
        <v>39</v>
      </c>
      <c r="B227" s="5" t="s">
        <v>951</v>
      </c>
      <c r="C227" s="6" t="s">
        <v>68</v>
      </c>
      <c r="D227" s="5" t="s">
        <v>69</v>
      </c>
      <c r="E227" s="6" t="s">
        <v>1</v>
      </c>
      <c r="F227" s="6" t="s">
        <v>916</v>
      </c>
      <c r="G227" s="5">
        <v>3</v>
      </c>
      <c r="H227" s="30"/>
      <c r="I227" s="134"/>
    </row>
    <row r="228" spans="1:9" ht="18.75" customHeight="1" x14ac:dyDescent="0.2">
      <c r="A228" s="12"/>
      <c r="B228" s="5" t="s">
        <v>951</v>
      </c>
      <c r="C228" s="6" t="s">
        <v>68</v>
      </c>
      <c r="D228" s="6" t="s">
        <v>69</v>
      </c>
      <c r="E228" s="6" t="s">
        <v>442</v>
      </c>
      <c r="F228" s="6" t="s">
        <v>958</v>
      </c>
      <c r="G228" s="5">
        <v>3</v>
      </c>
      <c r="H228" s="30"/>
      <c r="I228" s="134"/>
    </row>
    <row r="229" spans="1:9" ht="18.75" customHeight="1" x14ac:dyDescent="0.2">
      <c r="A229" s="12"/>
      <c r="B229" s="5" t="s">
        <v>951</v>
      </c>
      <c r="C229" s="6" t="s">
        <v>68</v>
      </c>
      <c r="D229" s="5" t="s">
        <v>69</v>
      </c>
      <c r="E229" s="6" t="s">
        <v>899</v>
      </c>
      <c r="F229" s="6" t="s">
        <v>900</v>
      </c>
      <c r="G229" s="5">
        <v>3</v>
      </c>
      <c r="H229" s="30"/>
      <c r="I229" s="134"/>
    </row>
    <row r="230" spans="1:9" ht="18.75" customHeight="1" x14ac:dyDescent="0.2">
      <c r="A230" s="12"/>
      <c r="B230" s="5" t="s">
        <v>951</v>
      </c>
      <c r="C230" s="6" t="s">
        <v>68</v>
      </c>
      <c r="D230" s="5" t="s">
        <v>69</v>
      </c>
      <c r="E230" s="6" t="s">
        <v>901</v>
      </c>
      <c r="F230" s="6" t="s">
        <v>902</v>
      </c>
      <c r="G230" s="5">
        <v>3</v>
      </c>
      <c r="H230" s="30"/>
      <c r="I230" s="134"/>
    </row>
    <row r="231" spans="1:9" ht="18.75" customHeight="1" x14ac:dyDescent="0.2">
      <c r="A231" s="12"/>
      <c r="B231" s="5"/>
      <c r="C231" s="6"/>
      <c r="D231" s="5"/>
      <c r="E231" s="6"/>
      <c r="F231" s="6"/>
      <c r="G231" s="9">
        <f>SUM(G227:G230)</f>
        <v>12</v>
      </c>
      <c r="H231" s="30">
        <f>G231*250000</f>
        <v>3000000</v>
      </c>
      <c r="I231" s="134"/>
    </row>
    <row r="232" spans="1:9" ht="18.75" customHeight="1" x14ac:dyDescent="0.2">
      <c r="A232" s="12">
        <v>40</v>
      </c>
      <c r="B232" s="5" t="s">
        <v>952</v>
      </c>
      <c r="C232" s="6" t="s">
        <v>70</v>
      </c>
      <c r="D232" s="5" t="s">
        <v>71</v>
      </c>
      <c r="E232" s="6" t="s">
        <v>1</v>
      </c>
      <c r="F232" s="6" t="s">
        <v>916</v>
      </c>
      <c r="G232" s="5">
        <v>3</v>
      </c>
      <c r="H232" s="30"/>
      <c r="I232" s="134"/>
    </row>
    <row r="233" spans="1:9" ht="18.75" customHeight="1" x14ac:dyDescent="0.2">
      <c r="A233" s="12"/>
      <c r="B233" s="5" t="s">
        <v>952</v>
      </c>
      <c r="C233" s="6" t="s">
        <v>70</v>
      </c>
      <c r="D233" s="6" t="s">
        <v>71</v>
      </c>
      <c r="E233" s="6" t="s">
        <v>442</v>
      </c>
      <c r="F233" s="6" t="s">
        <v>958</v>
      </c>
      <c r="G233" s="5">
        <v>3</v>
      </c>
      <c r="H233" s="30"/>
      <c r="I233" s="134"/>
    </row>
    <row r="234" spans="1:9" ht="18.75" customHeight="1" x14ac:dyDescent="0.2">
      <c r="A234" s="12"/>
      <c r="B234" s="5" t="s">
        <v>952</v>
      </c>
      <c r="C234" s="6" t="s">
        <v>70</v>
      </c>
      <c r="D234" s="5" t="s">
        <v>71</v>
      </c>
      <c r="E234" s="6" t="s">
        <v>446</v>
      </c>
      <c r="F234" s="6" t="s">
        <v>959</v>
      </c>
      <c r="G234" s="5">
        <v>3</v>
      </c>
      <c r="H234" s="30"/>
      <c r="I234" s="134"/>
    </row>
    <row r="235" spans="1:9" ht="18.75" customHeight="1" x14ac:dyDescent="0.2">
      <c r="A235" s="12"/>
      <c r="B235" s="5" t="s">
        <v>952</v>
      </c>
      <c r="C235" s="6" t="s">
        <v>70</v>
      </c>
      <c r="D235" s="5" t="s">
        <v>71</v>
      </c>
      <c r="E235" s="6" t="s">
        <v>899</v>
      </c>
      <c r="F235" s="6" t="s">
        <v>960</v>
      </c>
      <c r="G235" s="5">
        <v>3</v>
      </c>
      <c r="H235" s="30"/>
      <c r="I235" s="134"/>
    </row>
    <row r="236" spans="1:9" ht="18.75" customHeight="1" x14ac:dyDescent="0.2">
      <c r="A236" s="12"/>
      <c r="B236" s="5" t="s">
        <v>952</v>
      </c>
      <c r="C236" s="6" t="s">
        <v>70</v>
      </c>
      <c r="D236" s="5" t="s">
        <v>71</v>
      </c>
      <c r="E236" s="6" t="s">
        <v>901</v>
      </c>
      <c r="F236" s="6" t="s">
        <v>902</v>
      </c>
      <c r="G236" s="5">
        <v>3</v>
      </c>
      <c r="H236" s="30"/>
      <c r="I236" s="134"/>
    </row>
    <row r="237" spans="1:9" ht="18.75" customHeight="1" x14ac:dyDescent="0.2">
      <c r="A237" s="12"/>
      <c r="B237" s="5"/>
      <c r="C237" s="6"/>
      <c r="D237" s="5"/>
      <c r="E237" s="6"/>
      <c r="F237" s="6"/>
      <c r="G237" s="9">
        <f>SUM(G232:G236)</f>
        <v>15</v>
      </c>
      <c r="H237" s="30">
        <f>G237*250000</f>
        <v>3750000</v>
      </c>
      <c r="I237" s="134"/>
    </row>
    <row r="238" spans="1:9" ht="18.75" customHeight="1" x14ac:dyDescent="0.2">
      <c r="A238" s="12">
        <v>41</v>
      </c>
      <c r="B238" s="5" t="s">
        <v>953</v>
      </c>
      <c r="C238" s="6" t="s">
        <v>72</v>
      </c>
      <c r="D238" s="5" t="s">
        <v>73</v>
      </c>
      <c r="E238" s="6" t="s">
        <v>1</v>
      </c>
      <c r="F238" s="6" t="s">
        <v>916</v>
      </c>
      <c r="G238" s="5">
        <v>3</v>
      </c>
      <c r="H238" s="30"/>
      <c r="I238" s="134"/>
    </row>
    <row r="239" spans="1:9" ht="18.75" customHeight="1" x14ac:dyDescent="0.2">
      <c r="A239" s="12"/>
      <c r="B239" s="5" t="s">
        <v>953</v>
      </c>
      <c r="C239" s="6" t="s">
        <v>72</v>
      </c>
      <c r="D239" s="6" t="s">
        <v>73</v>
      </c>
      <c r="E239" s="6" t="s">
        <v>442</v>
      </c>
      <c r="F239" s="6" t="s">
        <v>958</v>
      </c>
      <c r="G239" s="5">
        <v>3</v>
      </c>
      <c r="H239" s="30"/>
      <c r="I239" s="134"/>
    </row>
    <row r="240" spans="1:9" ht="18.75" customHeight="1" x14ac:dyDescent="0.2">
      <c r="A240" s="12"/>
      <c r="B240" s="5" t="s">
        <v>953</v>
      </c>
      <c r="C240" s="6" t="s">
        <v>72</v>
      </c>
      <c r="D240" s="5" t="s">
        <v>73</v>
      </c>
      <c r="E240" s="6" t="s">
        <v>446</v>
      </c>
      <c r="F240" s="6" t="s">
        <v>959</v>
      </c>
      <c r="G240" s="5">
        <v>3</v>
      </c>
      <c r="H240" s="30"/>
      <c r="I240" s="134"/>
    </row>
    <row r="241" spans="1:9" ht="18.75" customHeight="1" x14ac:dyDescent="0.2">
      <c r="A241" s="12"/>
      <c r="B241" s="5" t="s">
        <v>953</v>
      </c>
      <c r="C241" s="6" t="s">
        <v>72</v>
      </c>
      <c r="D241" s="5" t="s">
        <v>73</v>
      </c>
      <c r="E241" s="6" t="s">
        <v>899</v>
      </c>
      <c r="F241" s="6" t="s">
        <v>900</v>
      </c>
      <c r="G241" s="5">
        <v>3</v>
      </c>
      <c r="H241" s="30"/>
      <c r="I241" s="134"/>
    </row>
    <row r="242" spans="1:9" ht="18.75" customHeight="1" x14ac:dyDescent="0.2">
      <c r="A242" s="12"/>
      <c r="B242" s="5" t="s">
        <v>953</v>
      </c>
      <c r="C242" s="6" t="s">
        <v>72</v>
      </c>
      <c r="D242" s="5" t="s">
        <v>73</v>
      </c>
      <c r="E242" s="6" t="s">
        <v>901</v>
      </c>
      <c r="F242" s="6" t="s">
        <v>902</v>
      </c>
      <c r="G242" s="5">
        <v>3</v>
      </c>
      <c r="H242" s="30"/>
      <c r="I242" s="134"/>
    </row>
    <row r="243" spans="1:9" ht="18.75" customHeight="1" x14ac:dyDescent="0.2">
      <c r="A243" s="12"/>
      <c r="B243" s="5"/>
      <c r="C243" s="6"/>
      <c r="D243" s="5"/>
      <c r="E243" s="6"/>
      <c r="F243" s="6"/>
      <c r="G243" s="9">
        <f>SUM(G238:G242)</f>
        <v>15</v>
      </c>
      <c r="H243" s="30">
        <f>G243*250000</f>
        <v>3750000</v>
      </c>
      <c r="I243" s="134"/>
    </row>
    <row r="244" spans="1:9" ht="18.75" customHeight="1" x14ac:dyDescent="0.2">
      <c r="A244" s="12">
        <v>42</v>
      </c>
      <c r="B244" s="5" t="s">
        <v>954</v>
      </c>
      <c r="C244" s="6" t="s">
        <v>74</v>
      </c>
      <c r="D244" s="5" t="s">
        <v>75</v>
      </c>
      <c r="E244" s="6" t="s">
        <v>1</v>
      </c>
      <c r="F244" s="6" t="s">
        <v>916</v>
      </c>
      <c r="G244" s="5">
        <v>3</v>
      </c>
      <c r="H244" s="30"/>
      <c r="I244" s="134"/>
    </row>
    <row r="245" spans="1:9" ht="18.75" customHeight="1" x14ac:dyDescent="0.2">
      <c r="A245" s="12"/>
      <c r="B245" s="5" t="s">
        <v>954</v>
      </c>
      <c r="C245" s="6" t="s">
        <v>74</v>
      </c>
      <c r="D245" s="6" t="s">
        <v>75</v>
      </c>
      <c r="E245" s="6" t="s">
        <v>442</v>
      </c>
      <c r="F245" s="6" t="s">
        <v>958</v>
      </c>
      <c r="G245" s="5">
        <v>3</v>
      </c>
      <c r="H245" s="30"/>
      <c r="I245" s="134"/>
    </row>
    <row r="246" spans="1:9" ht="18.75" customHeight="1" x14ac:dyDescent="0.2">
      <c r="A246" s="12"/>
      <c r="B246" s="5" t="s">
        <v>954</v>
      </c>
      <c r="C246" s="6" t="s">
        <v>74</v>
      </c>
      <c r="D246" s="5" t="s">
        <v>75</v>
      </c>
      <c r="E246" s="6" t="s">
        <v>899</v>
      </c>
      <c r="F246" s="6" t="s">
        <v>900</v>
      </c>
      <c r="G246" s="5">
        <v>3</v>
      </c>
      <c r="H246" s="30"/>
      <c r="I246" s="134"/>
    </row>
    <row r="247" spans="1:9" ht="18.75" customHeight="1" x14ac:dyDescent="0.2">
      <c r="A247" s="12"/>
      <c r="B247" s="5" t="s">
        <v>954</v>
      </c>
      <c r="C247" s="6" t="s">
        <v>74</v>
      </c>
      <c r="D247" s="5" t="s">
        <v>75</v>
      </c>
      <c r="E247" s="6" t="s">
        <v>901</v>
      </c>
      <c r="F247" s="6" t="s">
        <v>902</v>
      </c>
      <c r="G247" s="5">
        <v>3</v>
      </c>
      <c r="H247" s="30"/>
      <c r="I247" s="134"/>
    </row>
    <row r="248" spans="1:9" ht="18.75" customHeight="1" x14ac:dyDescent="0.2">
      <c r="A248" s="12"/>
      <c r="B248" s="5"/>
      <c r="C248" s="6"/>
      <c r="D248" s="5"/>
      <c r="E248" s="6"/>
      <c r="F248" s="6"/>
      <c r="G248" s="9">
        <f>SUM(G244:G247)</f>
        <v>12</v>
      </c>
      <c r="H248" s="30">
        <f>G248*250000</f>
        <v>3000000</v>
      </c>
      <c r="I248" s="134"/>
    </row>
    <row r="249" spans="1:9" ht="18.75" customHeight="1" x14ac:dyDescent="0.2">
      <c r="A249" s="12">
        <v>43</v>
      </c>
      <c r="B249" s="5" t="s">
        <v>955</v>
      </c>
      <c r="C249" s="6" t="s">
        <v>78</v>
      </c>
      <c r="D249" s="7">
        <v>36649</v>
      </c>
      <c r="E249" s="6" t="s">
        <v>1</v>
      </c>
      <c r="F249" s="6" t="s">
        <v>916</v>
      </c>
      <c r="G249" s="5">
        <v>3</v>
      </c>
      <c r="H249" s="30"/>
      <c r="I249" s="134"/>
    </row>
    <row r="250" spans="1:9" ht="18.75" customHeight="1" x14ac:dyDescent="0.2">
      <c r="A250" s="12"/>
      <c r="B250" s="5" t="s">
        <v>955</v>
      </c>
      <c r="C250" s="6" t="s">
        <v>78</v>
      </c>
      <c r="D250" s="8">
        <v>36649</v>
      </c>
      <c r="E250" s="6" t="s">
        <v>442</v>
      </c>
      <c r="F250" s="6" t="s">
        <v>958</v>
      </c>
      <c r="G250" s="5">
        <v>3</v>
      </c>
      <c r="H250" s="30"/>
      <c r="I250" s="134"/>
    </row>
    <row r="251" spans="1:9" ht="18.75" customHeight="1" x14ac:dyDescent="0.2">
      <c r="A251" s="12"/>
      <c r="B251" s="5" t="s">
        <v>955</v>
      </c>
      <c r="C251" s="6" t="s">
        <v>78</v>
      </c>
      <c r="D251" s="7">
        <v>36649</v>
      </c>
      <c r="E251" s="6" t="s">
        <v>899</v>
      </c>
      <c r="F251" s="6" t="s">
        <v>900</v>
      </c>
      <c r="G251" s="5">
        <v>3</v>
      </c>
      <c r="H251" s="30"/>
      <c r="I251" s="134"/>
    </row>
    <row r="252" spans="1:9" ht="18.75" customHeight="1" x14ac:dyDescent="0.2">
      <c r="A252" s="12"/>
      <c r="B252" s="5" t="s">
        <v>955</v>
      </c>
      <c r="C252" s="6" t="s">
        <v>78</v>
      </c>
      <c r="D252" s="7">
        <v>36649</v>
      </c>
      <c r="E252" s="6" t="s">
        <v>901</v>
      </c>
      <c r="F252" s="6" t="s">
        <v>902</v>
      </c>
      <c r="G252" s="5">
        <v>3</v>
      </c>
      <c r="H252" s="30"/>
      <c r="I252" s="134"/>
    </row>
    <row r="253" spans="1:9" ht="18.75" customHeight="1" x14ac:dyDescent="0.2">
      <c r="A253" s="12"/>
      <c r="B253" s="5"/>
      <c r="C253" s="6"/>
      <c r="D253" s="7"/>
      <c r="E253" s="6"/>
      <c r="F253" s="6"/>
      <c r="G253" s="9">
        <f>SUM(G249:G252)</f>
        <v>12</v>
      </c>
      <c r="H253" s="30">
        <f>G253*250000</f>
        <v>3000000</v>
      </c>
      <c r="I253" s="134"/>
    </row>
    <row r="254" spans="1:9" ht="18.75" customHeight="1" x14ac:dyDescent="0.2">
      <c r="A254" s="12">
        <v>44</v>
      </c>
      <c r="B254" s="5" t="s">
        <v>956</v>
      </c>
      <c r="C254" s="6" t="s">
        <v>79</v>
      </c>
      <c r="D254" s="5" t="s">
        <v>80</v>
      </c>
      <c r="E254" s="6" t="s">
        <v>1</v>
      </c>
      <c r="F254" s="6" t="s">
        <v>916</v>
      </c>
      <c r="G254" s="5">
        <v>3</v>
      </c>
      <c r="H254" s="30"/>
      <c r="I254" s="134"/>
    </row>
    <row r="255" spans="1:9" ht="18.75" customHeight="1" x14ac:dyDescent="0.2">
      <c r="A255" s="12"/>
      <c r="B255" s="5" t="s">
        <v>956</v>
      </c>
      <c r="C255" s="6" t="s">
        <v>79</v>
      </c>
      <c r="D255" s="6" t="s">
        <v>80</v>
      </c>
      <c r="E255" s="6" t="s">
        <v>442</v>
      </c>
      <c r="F255" s="6" t="s">
        <v>958</v>
      </c>
      <c r="G255" s="5">
        <v>3</v>
      </c>
      <c r="H255" s="30"/>
      <c r="I255" s="134"/>
    </row>
    <row r="256" spans="1:9" ht="18.75" customHeight="1" x14ac:dyDescent="0.2">
      <c r="A256" s="12"/>
      <c r="B256" s="5" t="s">
        <v>956</v>
      </c>
      <c r="C256" s="6" t="s">
        <v>79</v>
      </c>
      <c r="D256" s="5" t="s">
        <v>80</v>
      </c>
      <c r="E256" s="6" t="s">
        <v>899</v>
      </c>
      <c r="F256" s="6" t="s">
        <v>900</v>
      </c>
      <c r="G256" s="5">
        <v>3</v>
      </c>
      <c r="H256" s="30"/>
      <c r="I256" s="134"/>
    </row>
    <row r="257" spans="1:9" ht="18.75" customHeight="1" x14ac:dyDescent="0.2">
      <c r="A257" s="12"/>
      <c r="B257" s="5" t="s">
        <v>956</v>
      </c>
      <c r="C257" s="6" t="s">
        <v>79</v>
      </c>
      <c r="D257" s="5" t="s">
        <v>80</v>
      </c>
      <c r="E257" s="6" t="s">
        <v>901</v>
      </c>
      <c r="F257" s="6" t="s">
        <v>902</v>
      </c>
      <c r="G257" s="5">
        <v>3</v>
      </c>
      <c r="H257" s="30"/>
      <c r="I257" s="134"/>
    </row>
    <row r="258" spans="1:9" ht="18.75" customHeight="1" x14ac:dyDescent="0.2">
      <c r="A258" s="12"/>
      <c r="B258" s="5"/>
      <c r="C258" s="6"/>
      <c r="D258" s="5"/>
      <c r="E258" s="6"/>
      <c r="F258" s="6"/>
      <c r="G258" s="9">
        <f>SUM(G254:G257)</f>
        <v>12</v>
      </c>
      <c r="H258" s="30">
        <f>G258*250000</f>
        <v>3000000</v>
      </c>
      <c r="I258" s="134"/>
    </row>
    <row r="259" spans="1:9" ht="18.75" customHeight="1" x14ac:dyDescent="0.2">
      <c r="A259" s="12">
        <v>45</v>
      </c>
      <c r="B259" s="5" t="s">
        <v>931</v>
      </c>
      <c r="C259" s="6" t="s">
        <v>34</v>
      </c>
      <c r="D259" s="5" t="s">
        <v>35</v>
      </c>
      <c r="E259" s="6" t="s">
        <v>1</v>
      </c>
      <c r="F259" s="6" t="s">
        <v>916</v>
      </c>
      <c r="G259" s="5">
        <v>3</v>
      </c>
      <c r="H259" s="30"/>
      <c r="I259" s="134"/>
    </row>
    <row r="260" spans="1:9" ht="18.75" customHeight="1" x14ac:dyDescent="0.2">
      <c r="A260" s="12"/>
      <c r="B260" s="5" t="s">
        <v>931</v>
      </c>
      <c r="C260" s="6" t="s">
        <v>34</v>
      </c>
      <c r="D260" s="6" t="s">
        <v>35</v>
      </c>
      <c r="E260" s="6" t="s">
        <v>442</v>
      </c>
      <c r="F260" s="6" t="s">
        <v>958</v>
      </c>
      <c r="G260" s="5">
        <v>3</v>
      </c>
      <c r="H260" s="30"/>
      <c r="I260" s="134"/>
    </row>
    <row r="261" spans="1:9" ht="18.75" customHeight="1" x14ac:dyDescent="0.2">
      <c r="A261" s="12"/>
      <c r="B261" s="5" t="s">
        <v>931</v>
      </c>
      <c r="C261" s="6" t="s">
        <v>34</v>
      </c>
      <c r="D261" s="5" t="s">
        <v>35</v>
      </c>
      <c r="E261" s="6" t="s">
        <v>899</v>
      </c>
      <c r="F261" s="6" t="s">
        <v>900</v>
      </c>
      <c r="G261" s="5">
        <v>3</v>
      </c>
      <c r="H261" s="30"/>
      <c r="I261" s="134"/>
    </row>
    <row r="262" spans="1:9" ht="18.75" customHeight="1" x14ac:dyDescent="0.2">
      <c r="A262" s="12"/>
      <c r="B262" s="5" t="s">
        <v>931</v>
      </c>
      <c r="C262" s="6" t="s">
        <v>34</v>
      </c>
      <c r="D262" s="5" t="s">
        <v>35</v>
      </c>
      <c r="E262" s="6" t="s">
        <v>901</v>
      </c>
      <c r="F262" s="6" t="s">
        <v>902</v>
      </c>
      <c r="G262" s="5">
        <v>3</v>
      </c>
      <c r="H262" s="30"/>
      <c r="I262" s="134"/>
    </row>
    <row r="263" spans="1:9" ht="18.75" customHeight="1" x14ac:dyDescent="0.2">
      <c r="A263" s="12"/>
      <c r="B263" s="16"/>
      <c r="C263" s="16"/>
      <c r="D263" s="16"/>
      <c r="E263" s="16"/>
      <c r="F263" s="17"/>
      <c r="G263" s="18">
        <f>SUM(G259:G262)</f>
        <v>12</v>
      </c>
      <c r="H263" s="30">
        <f>G263*250000</f>
        <v>3000000</v>
      </c>
      <c r="I263" s="134"/>
    </row>
  </sheetData>
  <autoFilter ref="B5:G263"/>
  <sortState ref="B3:I216">
    <sortCondition ref="B3:B216"/>
  </sortState>
  <mergeCells count="10">
    <mergeCell ref="I39:I43"/>
    <mergeCell ref="A1:C1"/>
    <mergeCell ref="A2:C2"/>
    <mergeCell ref="I153:I157"/>
    <mergeCell ref="A4:I4"/>
    <mergeCell ref="I175:I179"/>
    <mergeCell ref="I180:I184"/>
    <mergeCell ref="I81:I86"/>
    <mergeCell ref="I87:I92"/>
    <mergeCell ref="I148:I152"/>
  </mergeCells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topLeftCell="A199" workbookViewId="0">
      <selection activeCell="I217" sqref="I217"/>
    </sheetView>
  </sheetViews>
  <sheetFormatPr defaultColWidth="8.85546875" defaultRowHeight="21" customHeight="1" x14ac:dyDescent="0.2"/>
  <cols>
    <col min="1" max="1" width="3.42578125" style="47" customWidth="1"/>
    <col min="2" max="2" width="7.85546875" style="47" customWidth="1"/>
    <col min="3" max="3" width="21" style="47" customWidth="1"/>
    <col min="4" max="4" width="8.42578125" style="46" customWidth="1"/>
    <col min="5" max="5" width="31.5703125" style="47" customWidth="1"/>
    <col min="6" max="6" width="9" style="47" customWidth="1"/>
    <col min="7" max="7" width="5" style="47" customWidth="1"/>
    <col min="8" max="8" width="10.140625" style="47" customWidth="1"/>
    <col min="9" max="9" width="9" style="121" customWidth="1"/>
    <col min="10" max="16384" width="8.85546875" style="47"/>
  </cols>
  <sheetData>
    <row r="1" spans="1:9" ht="21" customHeight="1" x14ac:dyDescent="0.2">
      <c r="A1" s="144" t="s">
        <v>1114</v>
      </c>
      <c r="B1" s="144"/>
      <c r="C1" s="144"/>
    </row>
    <row r="2" spans="1:9" ht="21" customHeight="1" x14ac:dyDescent="0.2">
      <c r="A2" s="145" t="s">
        <v>1112</v>
      </c>
      <c r="B2" s="145"/>
      <c r="C2" s="145"/>
    </row>
    <row r="3" spans="1:9" ht="38.25" customHeight="1" x14ac:dyDescent="0.2">
      <c r="A3" s="143" t="s">
        <v>1253</v>
      </c>
      <c r="B3" s="143"/>
      <c r="C3" s="143"/>
      <c r="D3" s="143"/>
      <c r="E3" s="143"/>
      <c r="F3" s="143"/>
      <c r="G3" s="143"/>
      <c r="H3" s="143"/>
      <c r="I3" s="143"/>
    </row>
    <row r="4" spans="1:9" ht="31.5" customHeight="1" x14ac:dyDescent="0.2">
      <c r="A4" s="48" t="s">
        <v>962</v>
      </c>
      <c r="B4" s="49" t="s">
        <v>910</v>
      </c>
      <c r="C4" s="50" t="s">
        <v>914</v>
      </c>
      <c r="D4" s="51" t="s">
        <v>915</v>
      </c>
      <c r="E4" s="49" t="s">
        <v>911</v>
      </c>
      <c r="F4" s="49" t="s">
        <v>912</v>
      </c>
      <c r="G4" s="49" t="s">
        <v>913</v>
      </c>
      <c r="H4" s="84" t="s">
        <v>963</v>
      </c>
      <c r="I4" s="100" t="s">
        <v>1924</v>
      </c>
    </row>
    <row r="5" spans="1:9" ht="15.75" customHeight="1" x14ac:dyDescent="0.2">
      <c r="A5" s="52">
        <v>1</v>
      </c>
      <c r="B5" s="53">
        <v>19010282</v>
      </c>
      <c r="C5" s="54" t="s">
        <v>657</v>
      </c>
      <c r="D5" s="55">
        <v>37088</v>
      </c>
      <c r="E5" s="54" t="s">
        <v>1107</v>
      </c>
      <c r="F5" s="53" t="s">
        <v>1108</v>
      </c>
      <c r="G5" s="53">
        <v>3</v>
      </c>
      <c r="H5" s="85"/>
      <c r="I5" s="122"/>
    </row>
    <row r="6" spans="1:9" ht="15.75" customHeight="1" x14ac:dyDescent="0.2">
      <c r="A6" s="52"/>
      <c r="B6" s="53">
        <v>19010282</v>
      </c>
      <c r="C6" s="54" t="s">
        <v>657</v>
      </c>
      <c r="D6" s="55">
        <v>37088</v>
      </c>
      <c r="E6" s="54" t="s">
        <v>884</v>
      </c>
      <c r="F6" s="53" t="s">
        <v>1192</v>
      </c>
      <c r="G6" s="53">
        <v>3</v>
      </c>
      <c r="H6" s="85"/>
      <c r="I6" s="122"/>
    </row>
    <row r="7" spans="1:9" ht="15.75" customHeight="1" x14ac:dyDescent="0.2">
      <c r="A7" s="52"/>
      <c r="B7" s="53">
        <v>19010282</v>
      </c>
      <c r="C7" s="54" t="s">
        <v>657</v>
      </c>
      <c r="D7" s="55">
        <v>37088</v>
      </c>
      <c r="E7" s="54" t="s">
        <v>1255</v>
      </c>
      <c r="F7" s="53" t="s">
        <v>1254</v>
      </c>
      <c r="G7" s="53">
        <v>3</v>
      </c>
      <c r="H7" s="85"/>
      <c r="I7" s="122"/>
    </row>
    <row r="8" spans="1:9" ht="15.75" customHeight="1" x14ac:dyDescent="0.2">
      <c r="A8" s="52"/>
      <c r="B8" s="53" t="s">
        <v>1252</v>
      </c>
      <c r="C8" s="54" t="s">
        <v>657</v>
      </c>
      <c r="D8" s="55">
        <v>37088</v>
      </c>
      <c r="E8" s="54" t="s">
        <v>655</v>
      </c>
      <c r="F8" s="53" t="s">
        <v>656</v>
      </c>
      <c r="G8" s="53">
        <v>1</v>
      </c>
      <c r="H8" s="85"/>
      <c r="I8" s="122"/>
    </row>
    <row r="9" spans="1:9" ht="15.75" customHeight="1" x14ac:dyDescent="0.2">
      <c r="A9" s="52"/>
      <c r="B9" s="53" t="s">
        <v>1252</v>
      </c>
      <c r="C9" s="54" t="s">
        <v>657</v>
      </c>
      <c r="D9" s="55">
        <v>37088</v>
      </c>
      <c r="E9" s="54" t="s">
        <v>861</v>
      </c>
      <c r="F9" s="53" t="s">
        <v>862</v>
      </c>
      <c r="G9" s="53">
        <v>3</v>
      </c>
      <c r="H9" s="85"/>
      <c r="I9" s="122"/>
    </row>
    <row r="10" spans="1:9" ht="15.75" customHeight="1" x14ac:dyDescent="0.2">
      <c r="A10" s="52"/>
      <c r="B10" s="53" t="s">
        <v>1252</v>
      </c>
      <c r="C10" s="54" t="s">
        <v>657</v>
      </c>
      <c r="D10" s="55">
        <v>37088</v>
      </c>
      <c r="E10" s="54" t="s">
        <v>878</v>
      </c>
      <c r="F10" s="53" t="s">
        <v>879</v>
      </c>
      <c r="G10" s="53">
        <v>3</v>
      </c>
      <c r="H10" s="85"/>
      <c r="I10" s="122"/>
    </row>
    <row r="11" spans="1:9" ht="15.75" customHeight="1" x14ac:dyDescent="0.2">
      <c r="A11" s="52"/>
      <c r="B11" s="53" t="s">
        <v>1252</v>
      </c>
      <c r="C11" s="54" t="s">
        <v>657</v>
      </c>
      <c r="D11" s="55">
        <v>37088</v>
      </c>
      <c r="E11" s="54" t="s">
        <v>881</v>
      </c>
      <c r="F11" s="53" t="s">
        <v>882</v>
      </c>
      <c r="G11" s="53">
        <v>3</v>
      </c>
      <c r="H11" s="85"/>
      <c r="I11" s="122"/>
    </row>
    <row r="12" spans="1:9" ht="15.75" customHeight="1" x14ac:dyDescent="0.2">
      <c r="A12" s="52"/>
      <c r="B12" s="53" t="s">
        <v>1252</v>
      </c>
      <c r="C12" s="54" t="s">
        <v>657</v>
      </c>
      <c r="D12" s="55">
        <v>37088</v>
      </c>
      <c r="E12" s="54" t="s">
        <v>885</v>
      </c>
      <c r="F12" s="53" t="s">
        <v>886</v>
      </c>
      <c r="G12" s="53">
        <v>3</v>
      </c>
      <c r="H12" s="85"/>
      <c r="I12" s="122"/>
    </row>
    <row r="13" spans="1:9" ht="15.75" customHeight="1" x14ac:dyDescent="0.2">
      <c r="A13" s="48"/>
      <c r="B13" s="49"/>
      <c r="C13" s="50"/>
      <c r="D13" s="51"/>
      <c r="E13" s="54"/>
      <c r="F13" s="53"/>
      <c r="G13" s="49">
        <v>22</v>
      </c>
      <c r="H13" s="84">
        <f>G13*275000</f>
        <v>6050000</v>
      </c>
      <c r="I13" s="123"/>
    </row>
    <row r="14" spans="1:9" ht="15.75" customHeight="1" x14ac:dyDescent="0.2">
      <c r="A14" s="52">
        <v>2</v>
      </c>
      <c r="B14" s="53" t="s">
        <v>697</v>
      </c>
      <c r="C14" s="54" t="s">
        <v>169</v>
      </c>
      <c r="D14" s="55">
        <v>37110</v>
      </c>
      <c r="E14" s="54" t="s">
        <v>693</v>
      </c>
      <c r="F14" s="53" t="s">
        <v>694</v>
      </c>
      <c r="G14" s="53">
        <v>1</v>
      </c>
      <c r="H14" s="84"/>
      <c r="I14" s="122"/>
    </row>
    <row r="15" spans="1:9" ht="15.75" customHeight="1" x14ac:dyDescent="0.2">
      <c r="A15" s="52"/>
      <c r="B15" s="53" t="s">
        <v>697</v>
      </c>
      <c r="C15" s="54" t="s">
        <v>169</v>
      </c>
      <c r="D15" s="55">
        <v>37110</v>
      </c>
      <c r="E15" s="54" t="s">
        <v>861</v>
      </c>
      <c r="F15" s="53" t="s">
        <v>862</v>
      </c>
      <c r="G15" s="53">
        <v>3</v>
      </c>
      <c r="H15" s="84"/>
      <c r="I15" s="122"/>
    </row>
    <row r="16" spans="1:9" ht="15.75" customHeight="1" x14ac:dyDescent="0.2">
      <c r="A16" s="52"/>
      <c r="B16" s="53" t="s">
        <v>697</v>
      </c>
      <c r="C16" s="54" t="s">
        <v>169</v>
      </c>
      <c r="D16" s="55">
        <v>37110</v>
      </c>
      <c r="E16" s="54" t="s">
        <v>878</v>
      </c>
      <c r="F16" s="53" t="s">
        <v>879</v>
      </c>
      <c r="G16" s="53">
        <v>3</v>
      </c>
      <c r="H16" s="84"/>
      <c r="I16" s="122"/>
    </row>
    <row r="17" spans="1:9" ht="15.75" customHeight="1" x14ac:dyDescent="0.2">
      <c r="A17" s="52"/>
      <c r="B17" s="53" t="s">
        <v>697</v>
      </c>
      <c r="C17" s="54" t="s">
        <v>169</v>
      </c>
      <c r="D17" s="55">
        <v>37110</v>
      </c>
      <c r="E17" s="54" t="s">
        <v>881</v>
      </c>
      <c r="F17" s="53" t="s">
        <v>882</v>
      </c>
      <c r="G17" s="53">
        <v>3</v>
      </c>
      <c r="H17" s="84"/>
      <c r="I17" s="122"/>
    </row>
    <row r="18" spans="1:9" ht="15.75" customHeight="1" x14ac:dyDescent="0.2">
      <c r="A18" s="52"/>
      <c r="B18" s="53" t="s">
        <v>697</v>
      </c>
      <c r="C18" s="54" t="s">
        <v>169</v>
      </c>
      <c r="D18" s="55">
        <v>37110</v>
      </c>
      <c r="E18" s="54" t="s">
        <v>885</v>
      </c>
      <c r="F18" s="53" t="s">
        <v>886</v>
      </c>
      <c r="G18" s="53">
        <v>3</v>
      </c>
      <c r="H18" s="84"/>
      <c r="I18" s="122"/>
    </row>
    <row r="19" spans="1:9" ht="15.75" customHeight="1" x14ac:dyDescent="0.2">
      <c r="A19" s="52"/>
      <c r="B19" s="53">
        <v>19010291</v>
      </c>
      <c r="C19" s="54" t="s">
        <v>169</v>
      </c>
      <c r="D19" s="55">
        <v>37080</v>
      </c>
      <c r="E19" s="54" t="s">
        <v>1107</v>
      </c>
      <c r="F19" s="53" t="s">
        <v>1108</v>
      </c>
      <c r="G19" s="53">
        <v>3</v>
      </c>
      <c r="H19" s="84"/>
      <c r="I19" s="122"/>
    </row>
    <row r="20" spans="1:9" ht="15.75" customHeight="1" x14ac:dyDescent="0.2">
      <c r="A20" s="52"/>
      <c r="B20" s="53">
        <v>19010291</v>
      </c>
      <c r="C20" s="54" t="s">
        <v>169</v>
      </c>
      <c r="D20" s="55">
        <v>37080</v>
      </c>
      <c r="E20" s="54" t="s">
        <v>884</v>
      </c>
      <c r="F20" s="53" t="s">
        <v>1192</v>
      </c>
      <c r="G20" s="53">
        <v>3</v>
      </c>
      <c r="H20" s="84"/>
      <c r="I20" s="122"/>
    </row>
    <row r="21" spans="1:9" ht="15.75" customHeight="1" x14ac:dyDescent="0.2">
      <c r="A21" s="52"/>
      <c r="B21" s="53">
        <v>19010291</v>
      </c>
      <c r="C21" s="54" t="s">
        <v>169</v>
      </c>
      <c r="D21" s="55">
        <v>37080</v>
      </c>
      <c r="E21" s="54" t="s">
        <v>1255</v>
      </c>
      <c r="F21" s="53" t="s">
        <v>1254</v>
      </c>
      <c r="G21" s="53">
        <v>3</v>
      </c>
      <c r="H21" s="84"/>
      <c r="I21" s="122"/>
    </row>
    <row r="22" spans="1:9" ht="15.75" customHeight="1" x14ac:dyDescent="0.2">
      <c r="A22" s="48"/>
      <c r="B22" s="49"/>
      <c r="C22" s="50"/>
      <c r="D22" s="51"/>
      <c r="E22" s="54"/>
      <c r="F22" s="53"/>
      <c r="G22" s="49">
        <v>22</v>
      </c>
      <c r="H22" s="84">
        <f>G22*275000</f>
        <v>6050000</v>
      </c>
      <c r="I22" s="122"/>
    </row>
    <row r="23" spans="1:9" ht="15.75" customHeight="1" x14ac:dyDescent="0.2">
      <c r="A23" s="52">
        <v>3</v>
      </c>
      <c r="B23" s="53" t="s">
        <v>695</v>
      </c>
      <c r="C23" s="54" t="s">
        <v>428</v>
      </c>
      <c r="D23" s="55" t="s">
        <v>613</v>
      </c>
      <c r="E23" s="54" t="s">
        <v>614</v>
      </c>
      <c r="F23" s="53" t="s">
        <v>615</v>
      </c>
      <c r="G23" s="53">
        <v>1</v>
      </c>
      <c r="H23" s="84"/>
      <c r="I23" s="122"/>
    </row>
    <row r="24" spans="1:9" ht="15.75" customHeight="1" x14ac:dyDescent="0.2">
      <c r="A24" s="52"/>
      <c r="B24" s="53" t="s">
        <v>695</v>
      </c>
      <c r="C24" s="54" t="s">
        <v>428</v>
      </c>
      <c r="D24" s="55" t="s">
        <v>613</v>
      </c>
      <c r="E24" s="54" t="s">
        <v>693</v>
      </c>
      <c r="F24" s="53" t="s">
        <v>694</v>
      </c>
      <c r="G24" s="53">
        <v>1</v>
      </c>
      <c r="H24" s="84"/>
      <c r="I24" s="122"/>
    </row>
    <row r="25" spans="1:9" ht="15.75" customHeight="1" x14ac:dyDescent="0.2">
      <c r="A25" s="52"/>
      <c r="B25" s="53" t="s">
        <v>695</v>
      </c>
      <c r="C25" s="54" t="s">
        <v>428</v>
      </c>
      <c r="D25" s="55" t="s">
        <v>613</v>
      </c>
      <c r="E25" s="54" t="s">
        <v>861</v>
      </c>
      <c r="F25" s="53" t="s">
        <v>862</v>
      </c>
      <c r="G25" s="53">
        <v>3</v>
      </c>
      <c r="H25" s="84"/>
      <c r="I25" s="122"/>
    </row>
    <row r="26" spans="1:9" ht="15.75" customHeight="1" x14ac:dyDescent="0.2">
      <c r="A26" s="52"/>
      <c r="B26" s="53" t="s">
        <v>695</v>
      </c>
      <c r="C26" s="54" t="s">
        <v>428</v>
      </c>
      <c r="D26" s="55" t="s">
        <v>613</v>
      </c>
      <c r="E26" s="54" t="s">
        <v>878</v>
      </c>
      <c r="F26" s="53" t="s">
        <v>879</v>
      </c>
      <c r="G26" s="53">
        <v>3</v>
      </c>
      <c r="H26" s="84"/>
      <c r="I26" s="122"/>
    </row>
    <row r="27" spans="1:9" ht="15.75" customHeight="1" x14ac:dyDescent="0.2">
      <c r="A27" s="52"/>
      <c r="B27" s="53" t="s">
        <v>695</v>
      </c>
      <c r="C27" s="54" t="s">
        <v>428</v>
      </c>
      <c r="D27" s="55" t="s">
        <v>613</v>
      </c>
      <c r="E27" s="54" t="s">
        <v>881</v>
      </c>
      <c r="F27" s="53" t="s">
        <v>882</v>
      </c>
      <c r="G27" s="53">
        <v>3</v>
      </c>
      <c r="H27" s="84"/>
      <c r="I27" s="122"/>
    </row>
    <row r="28" spans="1:9" ht="15.75" customHeight="1" x14ac:dyDescent="0.2">
      <c r="A28" s="52"/>
      <c r="B28" s="53" t="s">
        <v>695</v>
      </c>
      <c r="C28" s="54" t="s">
        <v>428</v>
      </c>
      <c r="D28" s="55" t="s">
        <v>613</v>
      </c>
      <c r="E28" s="54" t="s">
        <v>885</v>
      </c>
      <c r="F28" s="53" t="s">
        <v>886</v>
      </c>
      <c r="G28" s="53">
        <v>3</v>
      </c>
      <c r="H28" s="84"/>
      <c r="I28" s="122"/>
    </row>
    <row r="29" spans="1:9" ht="22.5" customHeight="1" x14ac:dyDescent="0.2">
      <c r="A29" s="52"/>
      <c r="B29" s="53">
        <v>19010295</v>
      </c>
      <c r="C29" s="54" t="s">
        <v>428</v>
      </c>
      <c r="D29" s="55">
        <v>37210</v>
      </c>
      <c r="E29" s="54" t="s">
        <v>408</v>
      </c>
      <c r="F29" s="53" t="s">
        <v>427</v>
      </c>
      <c r="G29" s="53">
        <v>3</v>
      </c>
      <c r="H29" s="84"/>
      <c r="I29" s="122"/>
    </row>
    <row r="30" spans="1:9" ht="15.75" customHeight="1" x14ac:dyDescent="0.2">
      <c r="A30" s="52"/>
      <c r="B30" s="53">
        <v>19010295</v>
      </c>
      <c r="C30" s="54" t="s">
        <v>428</v>
      </c>
      <c r="D30" s="55">
        <v>37210</v>
      </c>
      <c r="E30" s="54" t="s">
        <v>1107</v>
      </c>
      <c r="F30" s="53" t="s">
        <v>1108</v>
      </c>
      <c r="G30" s="53">
        <v>3</v>
      </c>
      <c r="H30" s="84"/>
      <c r="I30" s="122"/>
    </row>
    <row r="31" spans="1:9" ht="15.75" customHeight="1" x14ac:dyDescent="0.2">
      <c r="A31" s="52"/>
      <c r="B31" s="53">
        <v>19010295</v>
      </c>
      <c r="C31" s="54" t="s">
        <v>428</v>
      </c>
      <c r="D31" s="55">
        <v>37210</v>
      </c>
      <c r="E31" s="54" t="s">
        <v>1255</v>
      </c>
      <c r="F31" s="53" t="s">
        <v>1254</v>
      </c>
      <c r="G31" s="53">
        <v>3</v>
      </c>
      <c r="H31" s="84"/>
      <c r="I31" s="122"/>
    </row>
    <row r="32" spans="1:9" ht="15.75" customHeight="1" x14ac:dyDescent="0.2">
      <c r="A32" s="48"/>
      <c r="B32" s="49"/>
      <c r="C32" s="50"/>
      <c r="D32" s="51"/>
      <c r="E32" s="54"/>
      <c r="F32" s="53"/>
      <c r="G32" s="49">
        <v>23</v>
      </c>
      <c r="H32" s="84">
        <f>G32*275000</f>
        <v>6325000</v>
      </c>
      <c r="I32" s="123"/>
    </row>
    <row r="33" spans="1:9" ht="15.75" customHeight="1" x14ac:dyDescent="0.2">
      <c r="A33" s="52">
        <v>4</v>
      </c>
      <c r="B33" s="53">
        <v>19010303</v>
      </c>
      <c r="C33" s="54" t="s">
        <v>701</v>
      </c>
      <c r="D33" s="55">
        <v>37115</v>
      </c>
      <c r="E33" s="54" t="s">
        <v>1107</v>
      </c>
      <c r="F33" s="53" t="s">
        <v>1108</v>
      </c>
      <c r="G33" s="53">
        <v>3</v>
      </c>
      <c r="H33" s="84"/>
      <c r="I33" s="122"/>
    </row>
    <row r="34" spans="1:9" ht="15.75" customHeight="1" x14ac:dyDescent="0.2">
      <c r="A34" s="52"/>
      <c r="B34" s="53">
        <v>19010303</v>
      </c>
      <c r="C34" s="54" t="s">
        <v>701</v>
      </c>
      <c r="D34" s="55">
        <v>37115</v>
      </c>
      <c r="E34" s="54" t="s">
        <v>884</v>
      </c>
      <c r="F34" s="53" t="s">
        <v>1192</v>
      </c>
      <c r="G34" s="53">
        <v>3</v>
      </c>
      <c r="H34" s="84"/>
      <c r="I34" s="122"/>
    </row>
    <row r="35" spans="1:9" ht="15.75" customHeight="1" x14ac:dyDescent="0.2">
      <c r="A35" s="52"/>
      <c r="B35" s="53">
        <v>19010303</v>
      </c>
      <c r="C35" s="54" t="s">
        <v>701</v>
      </c>
      <c r="D35" s="55">
        <v>37115</v>
      </c>
      <c r="E35" s="54" t="s">
        <v>1255</v>
      </c>
      <c r="F35" s="53" t="s">
        <v>1254</v>
      </c>
      <c r="G35" s="53">
        <v>3</v>
      </c>
      <c r="H35" s="84"/>
      <c r="I35" s="122"/>
    </row>
    <row r="36" spans="1:9" ht="15.75" customHeight="1" x14ac:dyDescent="0.2">
      <c r="A36" s="52"/>
      <c r="B36" s="53" t="s">
        <v>700</v>
      </c>
      <c r="C36" s="54" t="s">
        <v>701</v>
      </c>
      <c r="D36" s="55">
        <v>37233</v>
      </c>
      <c r="E36" s="54" t="s">
        <v>693</v>
      </c>
      <c r="F36" s="53" t="s">
        <v>694</v>
      </c>
      <c r="G36" s="53">
        <v>1</v>
      </c>
      <c r="H36" s="84"/>
      <c r="I36" s="122"/>
    </row>
    <row r="37" spans="1:9" ht="15.75" customHeight="1" x14ac:dyDescent="0.2">
      <c r="A37" s="52"/>
      <c r="B37" s="53" t="s">
        <v>700</v>
      </c>
      <c r="C37" s="54" t="s">
        <v>701</v>
      </c>
      <c r="D37" s="55">
        <v>37233</v>
      </c>
      <c r="E37" s="54" t="s">
        <v>861</v>
      </c>
      <c r="F37" s="53" t="s">
        <v>862</v>
      </c>
      <c r="G37" s="53">
        <v>3</v>
      </c>
      <c r="H37" s="84"/>
      <c r="I37" s="122"/>
    </row>
    <row r="38" spans="1:9" ht="15.75" customHeight="1" x14ac:dyDescent="0.2">
      <c r="A38" s="52"/>
      <c r="B38" s="53" t="s">
        <v>700</v>
      </c>
      <c r="C38" s="54" t="s">
        <v>701</v>
      </c>
      <c r="D38" s="55">
        <v>37233</v>
      </c>
      <c r="E38" s="54" t="s">
        <v>878</v>
      </c>
      <c r="F38" s="53" t="s">
        <v>879</v>
      </c>
      <c r="G38" s="53">
        <v>3</v>
      </c>
      <c r="H38" s="84"/>
      <c r="I38" s="122"/>
    </row>
    <row r="39" spans="1:9" ht="15.75" customHeight="1" x14ac:dyDescent="0.2">
      <c r="A39" s="52"/>
      <c r="B39" s="53" t="s">
        <v>700</v>
      </c>
      <c r="C39" s="54" t="s">
        <v>701</v>
      </c>
      <c r="D39" s="55">
        <v>37233</v>
      </c>
      <c r="E39" s="54" t="s">
        <v>881</v>
      </c>
      <c r="F39" s="53" t="s">
        <v>882</v>
      </c>
      <c r="G39" s="53">
        <v>3</v>
      </c>
      <c r="H39" s="84"/>
      <c r="I39" s="122"/>
    </row>
    <row r="40" spans="1:9" ht="15.75" customHeight="1" x14ac:dyDescent="0.2">
      <c r="A40" s="52"/>
      <c r="B40" s="53" t="s">
        <v>700</v>
      </c>
      <c r="C40" s="54" t="s">
        <v>701</v>
      </c>
      <c r="D40" s="55">
        <v>37233</v>
      </c>
      <c r="E40" s="54" t="s">
        <v>885</v>
      </c>
      <c r="F40" s="53" t="s">
        <v>886</v>
      </c>
      <c r="G40" s="53">
        <v>3</v>
      </c>
      <c r="H40" s="84"/>
      <c r="I40" s="122"/>
    </row>
    <row r="41" spans="1:9" ht="15.75" customHeight="1" x14ac:dyDescent="0.2">
      <c r="A41" s="48"/>
      <c r="B41" s="49"/>
      <c r="C41" s="50"/>
      <c r="D41" s="51"/>
      <c r="E41" s="54"/>
      <c r="F41" s="53"/>
      <c r="G41" s="49">
        <v>22</v>
      </c>
      <c r="H41" s="84">
        <f>G41*275000</f>
        <v>6050000</v>
      </c>
      <c r="I41" s="122"/>
    </row>
    <row r="42" spans="1:9" ht="15.75" customHeight="1" x14ac:dyDescent="0.2">
      <c r="A42" s="52">
        <v>5</v>
      </c>
      <c r="B42" s="53">
        <v>19010307</v>
      </c>
      <c r="C42" s="54" t="s">
        <v>863</v>
      </c>
      <c r="D42" s="55">
        <v>36928</v>
      </c>
      <c r="E42" s="54" t="s">
        <v>1107</v>
      </c>
      <c r="F42" s="53" t="s">
        <v>1108</v>
      </c>
      <c r="G42" s="53">
        <v>3</v>
      </c>
      <c r="H42" s="84"/>
      <c r="I42" s="140" t="s">
        <v>1927</v>
      </c>
    </row>
    <row r="43" spans="1:9" ht="15.75" customHeight="1" x14ac:dyDescent="0.2">
      <c r="A43" s="52"/>
      <c r="B43" s="53">
        <v>19010307</v>
      </c>
      <c r="C43" s="54" t="s">
        <v>863</v>
      </c>
      <c r="D43" s="55">
        <v>36928</v>
      </c>
      <c r="E43" s="54" t="s">
        <v>884</v>
      </c>
      <c r="F43" s="53" t="s">
        <v>1192</v>
      </c>
      <c r="G43" s="53">
        <v>3</v>
      </c>
      <c r="H43" s="84"/>
      <c r="I43" s="141"/>
    </row>
    <row r="44" spans="1:9" ht="15.75" customHeight="1" x14ac:dyDescent="0.2">
      <c r="A44" s="52"/>
      <c r="B44" s="53">
        <v>19010307</v>
      </c>
      <c r="C44" s="54" t="s">
        <v>863</v>
      </c>
      <c r="D44" s="55">
        <v>36928</v>
      </c>
      <c r="E44" s="54" t="s">
        <v>1255</v>
      </c>
      <c r="F44" s="53" t="s">
        <v>1254</v>
      </c>
      <c r="G44" s="53">
        <v>3</v>
      </c>
      <c r="H44" s="84"/>
      <c r="I44" s="141"/>
    </row>
    <row r="45" spans="1:9" ht="15.75" customHeight="1" x14ac:dyDescent="0.2">
      <c r="A45" s="52"/>
      <c r="B45" s="53" t="s">
        <v>1251</v>
      </c>
      <c r="C45" s="54" t="s">
        <v>863</v>
      </c>
      <c r="D45" s="55">
        <v>37044</v>
      </c>
      <c r="E45" s="54" t="s">
        <v>861</v>
      </c>
      <c r="F45" s="53" t="s">
        <v>862</v>
      </c>
      <c r="G45" s="53">
        <v>3</v>
      </c>
      <c r="H45" s="84"/>
      <c r="I45" s="141"/>
    </row>
    <row r="46" spans="1:9" ht="15.75" customHeight="1" x14ac:dyDescent="0.2">
      <c r="A46" s="52"/>
      <c r="B46" s="53" t="s">
        <v>1251</v>
      </c>
      <c r="C46" s="54" t="s">
        <v>863</v>
      </c>
      <c r="D46" s="55">
        <v>37044</v>
      </c>
      <c r="E46" s="54" t="s">
        <v>875</v>
      </c>
      <c r="F46" s="53" t="s">
        <v>1091</v>
      </c>
      <c r="G46" s="53">
        <v>3</v>
      </c>
      <c r="H46" s="84"/>
      <c r="I46" s="141"/>
    </row>
    <row r="47" spans="1:9" ht="15.75" customHeight="1" x14ac:dyDescent="0.2">
      <c r="A47" s="52"/>
      <c r="B47" s="53" t="s">
        <v>1251</v>
      </c>
      <c r="C47" s="54" t="s">
        <v>863</v>
      </c>
      <c r="D47" s="55">
        <v>37044</v>
      </c>
      <c r="E47" s="54" t="s">
        <v>878</v>
      </c>
      <c r="F47" s="53" t="s">
        <v>879</v>
      </c>
      <c r="G47" s="53">
        <v>3</v>
      </c>
      <c r="H47" s="84"/>
      <c r="I47" s="141"/>
    </row>
    <row r="48" spans="1:9" ht="15.75" customHeight="1" x14ac:dyDescent="0.2">
      <c r="A48" s="52"/>
      <c r="B48" s="53" t="s">
        <v>1251</v>
      </c>
      <c r="C48" s="54" t="s">
        <v>863</v>
      </c>
      <c r="D48" s="55">
        <v>37044</v>
      </c>
      <c r="E48" s="54" t="s">
        <v>881</v>
      </c>
      <c r="F48" s="53" t="s">
        <v>882</v>
      </c>
      <c r="G48" s="53">
        <v>3</v>
      </c>
      <c r="H48" s="84"/>
      <c r="I48" s="141"/>
    </row>
    <row r="49" spans="1:9" ht="15.75" customHeight="1" x14ac:dyDescent="0.2">
      <c r="A49" s="52"/>
      <c r="B49" s="53" t="s">
        <v>1251</v>
      </c>
      <c r="C49" s="54" t="s">
        <v>863</v>
      </c>
      <c r="D49" s="55">
        <v>37044</v>
      </c>
      <c r="E49" s="54" t="s">
        <v>885</v>
      </c>
      <c r="F49" s="53" t="s">
        <v>886</v>
      </c>
      <c r="G49" s="53">
        <v>3</v>
      </c>
      <c r="H49" s="84"/>
      <c r="I49" s="141"/>
    </row>
    <row r="50" spans="1:9" ht="15" customHeight="1" x14ac:dyDescent="0.2">
      <c r="A50" s="48"/>
      <c r="B50" s="49"/>
      <c r="C50" s="50"/>
      <c r="D50" s="51"/>
      <c r="E50" s="54"/>
      <c r="F50" s="53"/>
      <c r="G50" s="49">
        <v>24</v>
      </c>
      <c r="H50" s="84">
        <f>G50*275000-500000</f>
        <v>6100000</v>
      </c>
      <c r="I50" s="142"/>
    </row>
    <row r="51" spans="1:9" ht="24" customHeight="1" x14ac:dyDescent="0.2">
      <c r="A51" s="52">
        <v>6</v>
      </c>
      <c r="B51" s="53">
        <v>19010316</v>
      </c>
      <c r="C51" s="54" t="s">
        <v>650</v>
      </c>
      <c r="D51" s="55">
        <v>37192</v>
      </c>
      <c r="E51" s="54" t="s">
        <v>1107</v>
      </c>
      <c r="F51" s="53" t="s">
        <v>1108</v>
      </c>
      <c r="G51" s="53">
        <v>3</v>
      </c>
      <c r="H51" s="84"/>
      <c r="I51" s="140" t="s">
        <v>1928</v>
      </c>
    </row>
    <row r="52" spans="1:9" ht="24" customHeight="1" x14ac:dyDescent="0.2">
      <c r="A52" s="52"/>
      <c r="B52" s="53">
        <v>19010316</v>
      </c>
      <c r="C52" s="54" t="s">
        <v>650</v>
      </c>
      <c r="D52" s="55">
        <v>37192</v>
      </c>
      <c r="E52" s="54" t="s">
        <v>884</v>
      </c>
      <c r="F52" s="53" t="s">
        <v>1192</v>
      </c>
      <c r="G52" s="53">
        <v>3</v>
      </c>
      <c r="H52" s="84"/>
      <c r="I52" s="141"/>
    </row>
    <row r="53" spans="1:9" ht="24" customHeight="1" x14ac:dyDescent="0.2">
      <c r="A53" s="52"/>
      <c r="B53" s="53">
        <v>19010316</v>
      </c>
      <c r="C53" s="54" t="s">
        <v>650</v>
      </c>
      <c r="D53" s="55">
        <v>37192</v>
      </c>
      <c r="E53" s="54" t="s">
        <v>1255</v>
      </c>
      <c r="F53" s="53" t="s">
        <v>1254</v>
      </c>
      <c r="G53" s="53">
        <v>3</v>
      </c>
      <c r="H53" s="84"/>
      <c r="I53" s="141"/>
    </row>
    <row r="54" spans="1:9" ht="24" customHeight="1" x14ac:dyDescent="0.2">
      <c r="A54" s="52"/>
      <c r="B54" s="53" t="s">
        <v>1250</v>
      </c>
      <c r="C54" s="54" t="s">
        <v>650</v>
      </c>
      <c r="D54" s="55" t="s">
        <v>290</v>
      </c>
      <c r="E54" s="54" t="s">
        <v>617</v>
      </c>
      <c r="F54" s="53" t="s">
        <v>649</v>
      </c>
      <c r="G54" s="53">
        <v>1</v>
      </c>
      <c r="H54" s="84"/>
      <c r="I54" s="141"/>
    </row>
    <row r="55" spans="1:9" ht="24" customHeight="1" x14ac:dyDescent="0.2">
      <c r="A55" s="52"/>
      <c r="B55" s="53" t="s">
        <v>1250</v>
      </c>
      <c r="C55" s="54" t="s">
        <v>650</v>
      </c>
      <c r="D55" s="55" t="s">
        <v>290</v>
      </c>
      <c r="E55" s="54" t="s">
        <v>655</v>
      </c>
      <c r="F55" s="53" t="s">
        <v>669</v>
      </c>
      <c r="G55" s="53">
        <v>1</v>
      </c>
      <c r="H55" s="84"/>
      <c r="I55" s="141"/>
    </row>
    <row r="56" spans="1:9" ht="24" customHeight="1" x14ac:dyDescent="0.2">
      <c r="A56" s="52"/>
      <c r="B56" s="53" t="s">
        <v>1250</v>
      </c>
      <c r="C56" s="54" t="s">
        <v>650</v>
      </c>
      <c r="D56" s="55" t="s">
        <v>290</v>
      </c>
      <c r="E56" s="54" t="s">
        <v>861</v>
      </c>
      <c r="F56" s="53" t="s">
        <v>862</v>
      </c>
      <c r="G56" s="53">
        <v>3</v>
      </c>
      <c r="H56" s="84"/>
      <c r="I56" s="141"/>
    </row>
    <row r="57" spans="1:9" ht="24" customHeight="1" x14ac:dyDescent="0.2">
      <c r="A57" s="52"/>
      <c r="B57" s="53" t="s">
        <v>1250</v>
      </c>
      <c r="C57" s="54" t="s">
        <v>650</v>
      </c>
      <c r="D57" s="55" t="s">
        <v>290</v>
      </c>
      <c r="E57" s="54" t="s">
        <v>878</v>
      </c>
      <c r="F57" s="53" t="s">
        <v>879</v>
      </c>
      <c r="G57" s="53">
        <v>3</v>
      </c>
      <c r="H57" s="84"/>
      <c r="I57" s="141"/>
    </row>
    <row r="58" spans="1:9" ht="24" customHeight="1" x14ac:dyDescent="0.2">
      <c r="A58" s="52"/>
      <c r="B58" s="53" t="s">
        <v>1250</v>
      </c>
      <c r="C58" s="54" t="s">
        <v>650</v>
      </c>
      <c r="D58" s="55" t="s">
        <v>290</v>
      </c>
      <c r="E58" s="54" t="s">
        <v>881</v>
      </c>
      <c r="F58" s="53" t="s">
        <v>882</v>
      </c>
      <c r="G58" s="53">
        <v>3</v>
      </c>
      <c r="H58" s="84"/>
      <c r="I58" s="141"/>
    </row>
    <row r="59" spans="1:9" ht="24" customHeight="1" x14ac:dyDescent="0.2">
      <c r="A59" s="52"/>
      <c r="B59" s="53" t="s">
        <v>1250</v>
      </c>
      <c r="C59" s="54" t="s">
        <v>650</v>
      </c>
      <c r="D59" s="55" t="s">
        <v>290</v>
      </c>
      <c r="E59" s="54" t="s">
        <v>885</v>
      </c>
      <c r="F59" s="53" t="s">
        <v>886</v>
      </c>
      <c r="G59" s="53">
        <v>3</v>
      </c>
      <c r="H59" s="84"/>
      <c r="I59" s="141"/>
    </row>
    <row r="60" spans="1:9" ht="19.5" customHeight="1" x14ac:dyDescent="0.2">
      <c r="A60" s="48"/>
      <c r="B60" s="49"/>
      <c r="C60" s="50"/>
      <c r="D60" s="51"/>
      <c r="E60" s="54"/>
      <c r="F60" s="53"/>
      <c r="G60" s="49">
        <v>23</v>
      </c>
      <c r="H60" s="84">
        <f>G60*275000-1000000</f>
        <v>5325000</v>
      </c>
      <c r="I60" s="142"/>
    </row>
    <row r="61" spans="1:9" ht="15.75" customHeight="1" x14ac:dyDescent="0.2">
      <c r="A61" s="52">
        <v>7</v>
      </c>
      <c r="B61" s="53">
        <v>19010331</v>
      </c>
      <c r="C61" s="54" t="s">
        <v>864</v>
      </c>
      <c r="D61" s="55">
        <v>36559</v>
      </c>
      <c r="E61" s="54" t="s">
        <v>1107</v>
      </c>
      <c r="F61" s="53" t="s">
        <v>1108</v>
      </c>
      <c r="G61" s="53">
        <v>3</v>
      </c>
      <c r="H61" s="84"/>
      <c r="I61" s="122"/>
    </row>
    <row r="62" spans="1:9" ht="15.75" customHeight="1" x14ac:dyDescent="0.2">
      <c r="A62" s="52"/>
      <c r="B62" s="53">
        <v>19010331</v>
      </c>
      <c r="C62" s="54" t="s">
        <v>864</v>
      </c>
      <c r="D62" s="55">
        <v>36559</v>
      </c>
      <c r="E62" s="54" t="s">
        <v>884</v>
      </c>
      <c r="F62" s="53" t="s">
        <v>1192</v>
      </c>
      <c r="G62" s="53">
        <v>3</v>
      </c>
      <c r="H62" s="84"/>
      <c r="I62" s="122"/>
    </row>
    <row r="63" spans="1:9" ht="15.75" customHeight="1" x14ac:dyDescent="0.2">
      <c r="A63" s="52"/>
      <c r="B63" s="53">
        <v>19010331</v>
      </c>
      <c r="C63" s="54" t="s">
        <v>864</v>
      </c>
      <c r="D63" s="55">
        <v>36559</v>
      </c>
      <c r="E63" s="54" t="s">
        <v>1255</v>
      </c>
      <c r="F63" s="53" t="s">
        <v>1254</v>
      </c>
      <c r="G63" s="53">
        <v>3</v>
      </c>
      <c r="H63" s="84"/>
      <c r="I63" s="122"/>
    </row>
    <row r="64" spans="1:9" ht="15.75" customHeight="1" x14ac:dyDescent="0.2">
      <c r="A64" s="52"/>
      <c r="B64" s="53" t="s">
        <v>1249</v>
      </c>
      <c r="C64" s="54" t="s">
        <v>864</v>
      </c>
      <c r="D64" s="55">
        <v>36587</v>
      </c>
      <c r="E64" s="54" t="s">
        <v>861</v>
      </c>
      <c r="F64" s="53" t="s">
        <v>862</v>
      </c>
      <c r="G64" s="53">
        <v>3</v>
      </c>
      <c r="H64" s="84"/>
      <c r="I64" s="122"/>
    </row>
    <row r="65" spans="1:9" ht="15.75" customHeight="1" x14ac:dyDescent="0.2">
      <c r="A65" s="52"/>
      <c r="B65" s="53" t="s">
        <v>1249</v>
      </c>
      <c r="C65" s="54" t="s">
        <v>864</v>
      </c>
      <c r="D65" s="55">
        <v>36587</v>
      </c>
      <c r="E65" s="54" t="s">
        <v>878</v>
      </c>
      <c r="F65" s="53" t="s">
        <v>879</v>
      </c>
      <c r="G65" s="53">
        <v>3</v>
      </c>
      <c r="H65" s="84"/>
      <c r="I65" s="122"/>
    </row>
    <row r="66" spans="1:9" ht="15.75" customHeight="1" x14ac:dyDescent="0.2">
      <c r="A66" s="52"/>
      <c r="B66" s="53" t="s">
        <v>1249</v>
      </c>
      <c r="C66" s="54" t="s">
        <v>864</v>
      </c>
      <c r="D66" s="55">
        <v>36587</v>
      </c>
      <c r="E66" s="54" t="s">
        <v>881</v>
      </c>
      <c r="F66" s="53" t="s">
        <v>882</v>
      </c>
      <c r="G66" s="53">
        <v>3</v>
      </c>
      <c r="H66" s="84"/>
      <c r="I66" s="122"/>
    </row>
    <row r="67" spans="1:9" ht="15.75" customHeight="1" x14ac:dyDescent="0.2">
      <c r="A67" s="52"/>
      <c r="B67" s="53" t="s">
        <v>1249</v>
      </c>
      <c r="C67" s="54" t="s">
        <v>864</v>
      </c>
      <c r="D67" s="55">
        <v>36587</v>
      </c>
      <c r="E67" s="54" t="s">
        <v>885</v>
      </c>
      <c r="F67" s="53" t="s">
        <v>886</v>
      </c>
      <c r="G67" s="53">
        <v>3</v>
      </c>
      <c r="H67" s="84"/>
      <c r="I67" s="122"/>
    </row>
    <row r="68" spans="1:9" ht="15.75" customHeight="1" x14ac:dyDescent="0.2">
      <c r="A68" s="48"/>
      <c r="B68" s="49"/>
      <c r="C68" s="50"/>
      <c r="D68" s="51"/>
      <c r="E68" s="54"/>
      <c r="F68" s="53"/>
      <c r="G68" s="49">
        <v>21</v>
      </c>
      <c r="H68" s="84">
        <f>G68*275000</f>
        <v>5775000</v>
      </c>
      <c r="I68" s="122"/>
    </row>
    <row r="69" spans="1:9" ht="15.75" customHeight="1" x14ac:dyDescent="0.2">
      <c r="A69" s="52">
        <v>8</v>
      </c>
      <c r="B69" s="53">
        <v>19010333</v>
      </c>
      <c r="C69" s="54" t="s">
        <v>707</v>
      </c>
      <c r="D69" s="55">
        <v>37219</v>
      </c>
      <c r="E69" s="54" t="s">
        <v>1107</v>
      </c>
      <c r="F69" s="53" t="s">
        <v>1108</v>
      </c>
      <c r="G69" s="53">
        <v>3</v>
      </c>
      <c r="H69" s="84"/>
      <c r="I69" s="122"/>
    </row>
    <row r="70" spans="1:9" ht="15.75" customHeight="1" x14ac:dyDescent="0.2">
      <c r="A70" s="52"/>
      <c r="B70" s="53">
        <v>19010333</v>
      </c>
      <c r="C70" s="54" t="s">
        <v>707</v>
      </c>
      <c r="D70" s="55">
        <v>37219</v>
      </c>
      <c r="E70" s="54" t="s">
        <v>884</v>
      </c>
      <c r="F70" s="53" t="s">
        <v>1192</v>
      </c>
      <c r="G70" s="53">
        <v>3</v>
      </c>
      <c r="H70" s="84"/>
      <c r="I70" s="122"/>
    </row>
    <row r="71" spans="1:9" ht="15.75" customHeight="1" x14ac:dyDescent="0.2">
      <c r="A71" s="52"/>
      <c r="B71" s="53">
        <v>19010333</v>
      </c>
      <c r="C71" s="54" t="s">
        <v>707</v>
      </c>
      <c r="D71" s="55">
        <v>37219</v>
      </c>
      <c r="E71" s="54" t="s">
        <v>1255</v>
      </c>
      <c r="F71" s="53" t="s">
        <v>1254</v>
      </c>
      <c r="G71" s="53">
        <v>3</v>
      </c>
      <c r="H71" s="84"/>
      <c r="I71" s="122"/>
    </row>
    <row r="72" spans="1:9" ht="15.75" customHeight="1" x14ac:dyDescent="0.2">
      <c r="A72" s="52"/>
      <c r="B72" s="53" t="s">
        <v>706</v>
      </c>
      <c r="C72" s="54" t="s">
        <v>707</v>
      </c>
      <c r="D72" s="55" t="s">
        <v>504</v>
      </c>
      <c r="E72" s="54" t="s">
        <v>693</v>
      </c>
      <c r="F72" s="53" t="s">
        <v>694</v>
      </c>
      <c r="G72" s="53">
        <v>1</v>
      </c>
      <c r="H72" s="84"/>
      <c r="I72" s="122"/>
    </row>
    <row r="73" spans="1:9" ht="15.75" customHeight="1" x14ac:dyDescent="0.2">
      <c r="A73" s="52"/>
      <c r="B73" s="53" t="s">
        <v>706</v>
      </c>
      <c r="C73" s="54" t="s">
        <v>707</v>
      </c>
      <c r="D73" s="55" t="s">
        <v>504</v>
      </c>
      <c r="E73" s="54" t="s">
        <v>861</v>
      </c>
      <c r="F73" s="53" t="s">
        <v>862</v>
      </c>
      <c r="G73" s="53">
        <v>3</v>
      </c>
      <c r="H73" s="84"/>
      <c r="I73" s="122"/>
    </row>
    <row r="74" spans="1:9" ht="15.75" customHeight="1" x14ac:dyDescent="0.2">
      <c r="A74" s="52"/>
      <c r="B74" s="53" t="s">
        <v>706</v>
      </c>
      <c r="C74" s="54" t="s">
        <v>707</v>
      </c>
      <c r="D74" s="55" t="s">
        <v>504</v>
      </c>
      <c r="E74" s="54" t="s">
        <v>878</v>
      </c>
      <c r="F74" s="53" t="s">
        <v>879</v>
      </c>
      <c r="G74" s="53">
        <v>3</v>
      </c>
      <c r="H74" s="84"/>
      <c r="I74" s="122"/>
    </row>
    <row r="75" spans="1:9" ht="15.75" customHeight="1" x14ac:dyDescent="0.2">
      <c r="A75" s="52"/>
      <c r="B75" s="53" t="s">
        <v>706</v>
      </c>
      <c r="C75" s="54" t="s">
        <v>707</v>
      </c>
      <c r="D75" s="55" t="s">
        <v>504</v>
      </c>
      <c r="E75" s="54" t="s">
        <v>881</v>
      </c>
      <c r="F75" s="53" t="s">
        <v>882</v>
      </c>
      <c r="G75" s="53">
        <v>3</v>
      </c>
      <c r="H75" s="84"/>
      <c r="I75" s="122"/>
    </row>
    <row r="76" spans="1:9" ht="15.75" customHeight="1" x14ac:dyDescent="0.2">
      <c r="A76" s="52"/>
      <c r="B76" s="53" t="s">
        <v>706</v>
      </c>
      <c r="C76" s="54" t="s">
        <v>707</v>
      </c>
      <c r="D76" s="55" t="s">
        <v>504</v>
      </c>
      <c r="E76" s="54" t="s">
        <v>885</v>
      </c>
      <c r="F76" s="53" t="s">
        <v>886</v>
      </c>
      <c r="G76" s="53">
        <v>3</v>
      </c>
      <c r="H76" s="84"/>
      <c r="I76" s="122"/>
    </row>
    <row r="77" spans="1:9" ht="15.75" customHeight="1" x14ac:dyDescent="0.2">
      <c r="A77" s="48"/>
      <c r="B77" s="49"/>
      <c r="C77" s="50"/>
      <c r="D77" s="51"/>
      <c r="E77" s="54"/>
      <c r="F77" s="53"/>
      <c r="G77" s="49">
        <v>22</v>
      </c>
      <c r="H77" s="84">
        <f>G77*275000</f>
        <v>6050000</v>
      </c>
      <c r="I77" s="122"/>
    </row>
    <row r="78" spans="1:9" ht="21" customHeight="1" x14ac:dyDescent="0.2">
      <c r="A78" s="52">
        <v>9</v>
      </c>
      <c r="B78" s="53">
        <v>19010344</v>
      </c>
      <c r="C78" s="54" t="s">
        <v>608</v>
      </c>
      <c r="D78" s="55">
        <v>37153</v>
      </c>
      <c r="E78" s="54" t="s">
        <v>1143</v>
      </c>
      <c r="F78" s="53" t="s">
        <v>1169</v>
      </c>
      <c r="G78" s="53">
        <v>3</v>
      </c>
      <c r="H78" s="84"/>
      <c r="I78" s="122"/>
    </row>
    <row r="79" spans="1:9" ht="15.75" customHeight="1" x14ac:dyDescent="0.2">
      <c r="A79" s="52"/>
      <c r="B79" s="53">
        <v>19010344</v>
      </c>
      <c r="C79" s="54" t="s">
        <v>608</v>
      </c>
      <c r="D79" s="55">
        <v>37153</v>
      </c>
      <c r="E79" s="54" t="s">
        <v>1107</v>
      </c>
      <c r="F79" s="53" t="s">
        <v>1108</v>
      </c>
      <c r="G79" s="53">
        <v>3</v>
      </c>
      <c r="H79" s="84"/>
      <c r="I79" s="122"/>
    </row>
    <row r="80" spans="1:9" ht="15.75" customHeight="1" x14ac:dyDescent="0.2">
      <c r="A80" s="52"/>
      <c r="B80" s="53">
        <v>19010344</v>
      </c>
      <c r="C80" s="54" t="s">
        <v>608</v>
      </c>
      <c r="D80" s="55">
        <v>37153</v>
      </c>
      <c r="E80" s="54" t="s">
        <v>884</v>
      </c>
      <c r="F80" s="53" t="s">
        <v>1192</v>
      </c>
      <c r="G80" s="53">
        <v>3</v>
      </c>
      <c r="H80" s="84"/>
      <c r="I80" s="122"/>
    </row>
    <row r="81" spans="1:9" ht="15.75" customHeight="1" x14ac:dyDescent="0.2">
      <c r="A81" s="52"/>
      <c r="B81" s="53">
        <v>19010344</v>
      </c>
      <c r="C81" s="54" t="s">
        <v>608</v>
      </c>
      <c r="D81" s="55">
        <v>37153</v>
      </c>
      <c r="E81" s="54" t="s">
        <v>1255</v>
      </c>
      <c r="F81" s="53" t="s">
        <v>1254</v>
      </c>
      <c r="G81" s="53">
        <v>3</v>
      </c>
      <c r="H81" s="84"/>
      <c r="I81" s="122"/>
    </row>
    <row r="82" spans="1:9" ht="15.75" customHeight="1" x14ac:dyDescent="0.2">
      <c r="A82" s="52"/>
      <c r="B82" s="53" t="s">
        <v>1248</v>
      </c>
      <c r="C82" s="54" t="s">
        <v>608</v>
      </c>
      <c r="D82" s="55" t="s">
        <v>609</v>
      </c>
      <c r="E82" s="54" t="s">
        <v>603</v>
      </c>
      <c r="F82" s="53" t="s">
        <v>606</v>
      </c>
      <c r="G82" s="53">
        <v>1</v>
      </c>
      <c r="H82" s="84"/>
      <c r="I82" s="122"/>
    </row>
    <row r="83" spans="1:9" ht="15.75" customHeight="1" x14ac:dyDescent="0.2">
      <c r="A83" s="52"/>
      <c r="B83" s="53" t="s">
        <v>1248</v>
      </c>
      <c r="C83" s="54" t="s">
        <v>608</v>
      </c>
      <c r="D83" s="55" t="s">
        <v>609</v>
      </c>
      <c r="E83" s="54" t="s">
        <v>861</v>
      </c>
      <c r="F83" s="53" t="s">
        <v>862</v>
      </c>
      <c r="G83" s="53">
        <v>3</v>
      </c>
      <c r="H83" s="84"/>
      <c r="I83" s="122"/>
    </row>
    <row r="84" spans="1:9" ht="15.75" customHeight="1" x14ac:dyDescent="0.2">
      <c r="A84" s="52"/>
      <c r="B84" s="53" t="s">
        <v>1248</v>
      </c>
      <c r="C84" s="54" t="s">
        <v>608</v>
      </c>
      <c r="D84" s="55" t="s">
        <v>609</v>
      </c>
      <c r="E84" s="54" t="s">
        <v>875</v>
      </c>
      <c r="F84" s="53" t="s">
        <v>1091</v>
      </c>
      <c r="G84" s="53">
        <v>3</v>
      </c>
      <c r="H84" s="84"/>
      <c r="I84" s="122"/>
    </row>
    <row r="85" spans="1:9" ht="15.75" customHeight="1" x14ac:dyDescent="0.2">
      <c r="A85" s="52"/>
      <c r="B85" s="53" t="s">
        <v>1248</v>
      </c>
      <c r="C85" s="54" t="s">
        <v>608</v>
      </c>
      <c r="D85" s="55" t="s">
        <v>609</v>
      </c>
      <c r="E85" s="54" t="s">
        <v>878</v>
      </c>
      <c r="F85" s="53" t="s">
        <v>879</v>
      </c>
      <c r="G85" s="53">
        <v>3</v>
      </c>
      <c r="H85" s="84"/>
      <c r="I85" s="122"/>
    </row>
    <row r="86" spans="1:9" ht="15.75" customHeight="1" x14ac:dyDescent="0.2">
      <c r="A86" s="52"/>
      <c r="B86" s="53" t="s">
        <v>1248</v>
      </c>
      <c r="C86" s="54" t="s">
        <v>608</v>
      </c>
      <c r="D86" s="55" t="s">
        <v>609</v>
      </c>
      <c r="E86" s="54" t="s">
        <v>881</v>
      </c>
      <c r="F86" s="53" t="s">
        <v>882</v>
      </c>
      <c r="G86" s="53">
        <v>3</v>
      </c>
      <c r="H86" s="84"/>
      <c r="I86" s="122"/>
    </row>
    <row r="87" spans="1:9" ht="15.75" customHeight="1" x14ac:dyDescent="0.2">
      <c r="A87" s="52"/>
      <c r="B87" s="53" t="s">
        <v>1248</v>
      </c>
      <c r="C87" s="54" t="s">
        <v>608</v>
      </c>
      <c r="D87" s="55" t="s">
        <v>609</v>
      </c>
      <c r="E87" s="54" t="s">
        <v>885</v>
      </c>
      <c r="F87" s="53" t="s">
        <v>886</v>
      </c>
      <c r="G87" s="53">
        <v>3</v>
      </c>
      <c r="H87" s="84"/>
      <c r="I87" s="122"/>
    </row>
    <row r="88" spans="1:9" ht="15.75" customHeight="1" x14ac:dyDescent="0.2">
      <c r="A88" s="48"/>
      <c r="B88" s="49"/>
      <c r="C88" s="50"/>
      <c r="D88" s="51"/>
      <c r="E88" s="54"/>
      <c r="F88" s="53"/>
      <c r="G88" s="49">
        <v>28</v>
      </c>
      <c r="H88" s="84">
        <f>G88*275000</f>
        <v>7700000</v>
      </c>
      <c r="I88" s="122"/>
    </row>
    <row r="89" spans="1:9" ht="22.5" customHeight="1" x14ac:dyDescent="0.2">
      <c r="A89" s="52">
        <v>10</v>
      </c>
      <c r="B89" s="53">
        <v>19010348</v>
      </c>
      <c r="C89" s="54" t="s">
        <v>429</v>
      </c>
      <c r="D89" s="55">
        <v>36881</v>
      </c>
      <c r="E89" s="54" t="s">
        <v>408</v>
      </c>
      <c r="F89" s="53" t="s">
        <v>427</v>
      </c>
      <c r="G89" s="53">
        <v>3</v>
      </c>
      <c r="H89" s="84"/>
      <c r="I89" s="122"/>
    </row>
    <row r="90" spans="1:9" ht="15.75" customHeight="1" x14ac:dyDescent="0.2">
      <c r="A90" s="52"/>
      <c r="B90" s="53">
        <v>19010348</v>
      </c>
      <c r="C90" s="54" t="s">
        <v>429</v>
      </c>
      <c r="D90" s="55">
        <v>36881</v>
      </c>
      <c r="E90" s="54" t="s">
        <v>1107</v>
      </c>
      <c r="F90" s="53" t="s">
        <v>1108</v>
      </c>
      <c r="G90" s="53">
        <v>3</v>
      </c>
      <c r="H90" s="84"/>
      <c r="I90" s="122"/>
    </row>
    <row r="91" spans="1:9" ht="15.75" customHeight="1" x14ac:dyDescent="0.2">
      <c r="A91" s="52"/>
      <c r="B91" s="53">
        <v>19010348</v>
      </c>
      <c r="C91" s="54" t="s">
        <v>429</v>
      </c>
      <c r="D91" s="55">
        <v>36881</v>
      </c>
      <c r="E91" s="54" t="s">
        <v>884</v>
      </c>
      <c r="F91" s="53" t="s">
        <v>1192</v>
      </c>
      <c r="G91" s="53">
        <v>3</v>
      </c>
      <c r="H91" s="84"/>
      <c r="I91" s="122"/>
    </row>
    <row r="92" spans="1:9" ht="15.75" customHeight="1" x14ac:dyDescent="0.2">
      <c r="A92" s="52"/>
      <c r="B92" s="53">
        <v>19010348</v>
      </c>
      <c r="C92" s="54" t="s">
        <v>429</v>
      </c>
      <c r="D92" s="55">
        <v>36881</v>
      </c>
      <c r="E92" s="54" t="s">
        <v>1255</v>
      </c>
      <c r="F92" s="53" t="s">
        <v>1254</v>
      </c>
      <c r="G92" s="53">
        <v>3</v>
      </c>
      <c r="H92" s="84"/>
      <c r="I92" s="122"/>
    </row>
    <row r="93" spans="1:9" ht="15.75" customHeight="1" x14ac:dyDescent="0.2">
      <c r="A93" s="52"/>
      <c r="B93" s="53" t="s">
        <v>711</v>
      </c>
      <c r="C93" s="54" t="s">
        <v>429</v>
      </c>
      <c r="D93" s="55" t="s">
        <v>712</v>
      </c>
      <c r="E93" s="54" t="s">
        <v>693</v>
      </c>
      <c r="F93" s="53" t="s">
        <v>694</v>
      </c>
      <c r="G93" s="53">
        <v>1</v>
      </c>
      <c r="H93" s="84"/>
      <c r="I93" s="122"/>
    </row>
    <row r="94" spans="1:9" ht="15.75" customHeight="1" x14ac:dyDescent="0.2">
      <c r="A94" s="52"/>
      <c r="B94" s="53" t="s">
        <v>711</v>
      </c>
      <c r="C94" s="54" t="s">
        <v>429</v>
      </c>
      <c r="D94" s="55" t="s">
        <v>712</v>
      </c>
      <c r="E94" s="54" t="s">
        <v>861</v>
      </c>
      <c r="F94" s="53" t="s">
        <v>862</v>
      </c>
      <c r="G94" s="53">
        <v>3</v>
      </c>
      <c r="H94" s="84"/>
      <c r="I94" s="122"/>
    </row>
    <row r="95" spans="1:9" ht="15.75" customHeight="1" x14ac:dyDescent="0.2">
      <c r="A95" s="52"/>
      <c r="B95" s="53" t="s">
        <v>711</v>
      </c>
      <c r="C95" s="54" t="s">
        <v>429</v>
      </c>
      <c r="D95" s="55" t="s">
        <v>712</v>
      </c>
      <c r="E95" s="54" t="s">
        <v>878</v>
      </c>
      <c r="F95" s="53" t="s">
        <v>879</v>
      </c>
      <c r="G95" s="53">
        <v>3</v>
      </c>
      <c r="H95" s="84"/>
      <c r="I95" s="122"/>
    </row>
    <row r="96" spans="1:9" ht="15.75" customHeight="1" x14ac:dyDescent="0.2">
      <c r="A96" s="52"/>
      <c r="B96" s="53" t="s">
        <v>711</v>
      </c>
      <c r="C96" s="54" t="s">
        <v>429</v>
      </c>
      <c r="D96" s="55" t="s">
        <v>712</v>
      </c>
      <c r="E96" s="54" t="s">
        <v>881</v>
      </c>
      <c r="F96" s="53" t="s">
        <v>882</v>
      </c>
      <c r="G96" s="53">
        <v>3</v>
      </c>
      <c r="H96" s="84"/>
      <c r="I96" s="122"/>
    </row>
    <row r="97" spans="1:9" ht="15.75" customHeight="1" x14ac:dyDescent="0.2">
      <c r="A97" s="52"/>
      <c r="B97" s="53" t="s">
        <v>711</v>
      </c>
      <c r="C97" s="54" t="s">
        <v>429</v>
      </c>
      <c r="D97" s="55" t="s">
        <v>712</v>
      </c>
      <c r="E97" s="54" t="s">
        <v>885</v>
      </c>
      <c r="F97" s="53" t="s">
        <v>886</v>
      </c>
      <c r="G97" s="53">
        <v>3</v>
      </c>
      <c r="H97" s="84"/>
      <c r="I97" s="122"/>
    </row>
    <row r="98" spans="1:9" ht="15.75" customHeight="1" x14ac:dyDescent="0.2">
      <c r="A98" s="48"/>
      <c r="B98" s="49"/>
      <c r="C98" s="50"/>
      <c r="D98" s="51"/>
      <c r="E98" s="54"/>
      <c r="F98" s="53"/>
      <c r="G98" s="49">
        <v>25</v>
      </c>
      <c r="H98" s="84">
        <f>G98*275000</f>
        <v>6875000</v>
      </c>
      <c r="I98" s="122"/>
    </row>
    <row r="99" spans="1:9" ht="15.75" customHeight="1" x14ac:dyDescent="0.2">
      <c r="A99" s="52">
        <v>11</v>
      </c>
      <c r="B99" s="53" t="s">
        <v>1247</v>
      </c>
      <c r="C99" s="54" t="s">
        <v>865</v>
      </c>
      <c r="D99" s="55">
        <v>36992</v>
      </c>
      <c r="E99" s="54" t="s">
        <v>861</v>
      </c>
      <c r="F99" s="53" t="s">
        <v>862</v>
      </c>
      <c r="G99" s="53">
        <v>3</v>
      </c>
      <c r="H99" s="84"/>
      <c r="I99" s="122"/>
    </row>
    <row r="100" spans="1:9" ht="15.75" customHeight="1" x14ac:dyDescent="0.2">
      <c r="A100" s="52"/>
      <c r="B100" s="53" t="s">
        <v>1247</v>
      </c>
      <c r="C100" s="54" t="s">
        <v>865</v>
      </c>
      <c r="D100" s="55">
        <v>36992</v>
      </c>
      <c r="E100" s="54" t="s">
        <v>878</v>
      </c>
      <c r="F100" s="53" t="s">
        <v>879</v>
      </c>
      <c r="G100" s="53">
        <v>3</v>
      </c>
      <c r="H100" s="84"/>
      <c r="I100" s="122"/>
    </row>
    <row r="101" spans="1:9" ht="15.75" customHeight="1" x14ac:dyDescent="0.2">
      <c r="A101" s="52"/>
      <c r="B101" s="53" t="s">
        <v>1247</v>
      </c>
      <c r="C101" s="54" t="s">
        <v>865</v>
      </c>
      <c r="D101" s="55">
        <v>36992</v>
      </c>
      <c r="E101" s="54" t="s">
        <v>881</v>
      </c>
      <c r="F101" s="53" t="s">
        <v>882</v>
      </c>
      <c r="G101" s="53">
        <v>3</v>
      </c>
      <c r="H101" s="84"/>
      <c r="I101" s="122"/>
    </row>
    <row r="102" spans="1:9" ht="15.75" customHeight="1" x14ac:dyDescent="0.2">
      <c r="A102" s="52"/>
      <c r="B102" s="53" t="s">
        <v>1247</v>
      </c>
      <c r="C102" s="54" t="s">
        <v>865</v>
      </c>
      <c r="D102" s="55">
        <v>36992</v>
      </c>
      <c r="E102" s="54" t="s">
        <v>885</v>
      </c>
      <c r="F102" s="53" t="s">
        <v>886</v>
      </c>
      <c r="G102" s="53">
        <v>3</v>
      </c>
      <c r="H102" s="84"/>
      <c r="I102" s="122"/>
    </row>
    <row r="103" spans="1:9" ht="15.75" customHeight="1" x14ac:dyDescent="0.2">
      <c r="A103" s="52"/>
      <c r="B103" s="53">
        <v>19010350</v>
      </c>
      <c r="C103" s="54" t="s">
        <v>865</v>
      </c>
      <c r="D103" s="55">
        <v>37199</v>
      </c>
      <c r="E103" s="54" t="s">
        <v>1107</v>
      </c>
      <c r="F103" s="53" t="s">
        <v>1108</v>
      </c>
      <c r="G103" s="53">
        <v>3</v>
      </c>
      <c r="H103" s="84"/>
      <c r="I103" s="122"/>
    </row>
    <row r="104" spans="1:9" ht="15.75" customHeight="1" x14ac:dyDescent="0.2">
      <c r="A104" s="52"/>
      <c r="B104" s="53">
        <v>19010350</v>
      </c>
      <c r="C104" s="54" t="s">
        <v>865</v>
      </c>
      <c r="D104" s="55">
        <v>37199</v>
      </c>
      <c r="E104" s="54" t="s">
        <v>884</v>
      </c>
      <c r="F104" s="53" t="s">
        <v>1192</v>
      </c>
      <c r="G104" s="53">
        <v>3</v>
      </c>
      <c r="H104" s="84"/>
      <c r="I104" s="122"/>
    </row>
    <row r="105" spans="1:9" ht="15.75" customHeight="1" x14ac:dyDescent="0.2">
      <c r="A105" s="52"/>
      <c r="B105" s="53">
        <v>19010350</v>
      </c>
      <c r="C105" s="54" t="s">
        <v>865</v>
      </c>
      <c r="D105" s="55">
        <v>37199</v>
      </c>
      <c r="E105" s="54" t="s">
        <v>1255</v>
      </c>
      <c r="F105" s="53" t="s">
        <v>1254</v>
      </c>
      <c r="G105" s="53">
        <v>3</v>
      </c>
      <c r="H105" s="84"/>
      <c r="I105" s="122"/>
    </row>
    <row r="106" spans="1:9" ht="15.75" customHeight="1" x14ac:dyDescent="0.2">
      <c r="A106" s="48"/>
      <c r="B106" s="49"/>
      <c r="C106" s="50"/>
      <c r="D106" s="51"/>
      <c r="E106" s="54"/>
      <c r="F106" s="53"/>
      <c r="G106" s="49">
        <v>21</v>
      </c>
      <c r="H106" s="84">
        <f>G106*275000</f>
        <v>5775000</v>
      </c>
      <c r="I106" s="122"/>
    </row>
    <row r="107" spans="1:9" ht="15.75" customHeight="1" x14ac:dyDescent="0.2">
      <c r="A107" s="52">
        <v>12</v>
      </c>
      <c r="B107" s="53">
        <v>19010361</v>
      </c>
      <c r="C107" s="54" t="s">
        <v>714</v>
      </c>
      <c r="D107" s="55">
        <v>37174</v>
      </c>
      <c r="E107" s="54" t="s">
        <v>1107</v>
      </c>
      <c r="F107" s="53" t="s">
        <v>1108</v>
      </c>
      <c r="G107" s="53">
        <v>3</v>
      </c>
      <c r="H107" s="84"/>
      <c r="I107" s="122"/>
    </row>
    <row r="108" spans="1:9" ht="15.75" customHeight="1" x14ac:dyDescent="0.2">
      <c r="A108" s="52"/>
      <c r="B108" s="53">
        <v>19010361</v>
      </c>
      <c r="C108" s="54" t="s">
        <v>714</v>
      </c>
      <c r="D108" s="55">
        <v>37174</v>
      </c>
      <c r="E108" s="54" t="s">
        <v>884</v>
      </c>
      <c r="F108" s="53" t="s">
        <v>1192</v>
      </c>
      <c r="G108" s="53">
        <v>3</v>
      </c>
      <c r="H108" s="84"/>
      <c r="I108" s="122"/>
    </row>
    <row r="109" spans="1:9" ht="15.75" customHeight="1" x14ac:dyDescent="0.2">
      <c r="A109" s="52"/>
      <c r="B109" s="53">
        <v>19010361</v>
      </c>
      <c r="C109" s="54" t="s">
        <v>714</v>
      </c>
      <c r="D109" s="55">
        <v>37174</v>
      </c>
      <c r="E109" s="54" t="s">
        <v>1255</v>
      </c>
      <c r="F109" s="53" t="s">
        <v>1254</v>
      </c>
      <c r="G109" s="53">
        <v>3</v>
      </c>
      <c r="H109" s="84"/>
      <c r="I109" s="122"/>
    </row>
    <row r="110" spans="1:9" ht="15.75" customHeight="1" x14ac:dyDescent="0.2">
      <c r="A110" s="52"/>
      <c r="B110" s="53" t="s">
        <v>713</v>
      </c>
      <c r="C110" s="54" t="s">
        <v>714</v>
      </c>
      <c r="D110" s="55">
        <v>37174</v>
      </c>
      <c r="E110" s="54" t="s">
        <v>693</v>
      </c>
      <c r="F110" s="53" t="s">
        <v>694</v>
      </c>
      <c r="G110" s="53">
        <v>1</v>
      </c>
      <c r="H110" s="84"/>
      <c r="I110" s="122"/>
    </row>
    <row r="111" spans="1:9" ht="15.75" customHeight="1" x14ac:dyDescent="0.2">
      <c r="A111" s="52"/>
      <c r="B111" s="53" t="s">
        <v>713</v>
      </c>
      <c r="C111" s="54" t="s">
        <v>714</v>
      </c>
      <c r="D111" s="55">
        <v>37174</v>
      </c>
      <c r="E111" s="54" t="s">
        <v>861</v>
      </c>
      <c r="F111" s="53" t="s">
        <v>862</v>
      </c>
      <c r="G111" s="53">
        <v>3</v>
      </c>
      <c r="H111" s="84"/>
      <c r="I111" s="122"/>
    </row>
    <row r="112" spans="1:9" ht="15.75" customHeight="1" x14ac:dyDescent="0.2">
      <c r="A112" s="52"/>
      <c r="B112" s="53" t="s">
        <v>713</v>
      </c>
      <c r="C112" s="54" t="s">
        <v>714</v>
      </c>
      <c r="D112" s="55">
        <v>37174</v>
      </c>
      <c r="E112" s="54" t="s">
        <v>878</v>
      </c>
      <c r="F112" s="53" t="s">
        <v>879</v>
      </c>
      <c r="G112" s="53">
        <v>3</v>
      </c>
      <c r="H112" s="84"/>
      <c r="I112" s="122"/>
    </row>
    <row r="113" spans="1:9" ht="15.75" customHeight="1" x14ac:dyDescent="0.2">
      <c r="A113" s="52"/>
      <c r="B113" s="53" t="s">
        <v>713</v>
      </c>
      <c r="C113" s="54" t="s">
        <v>714</v>
      </c>
      <c r="D113" s="55">
        <v>37174</v>
      </c>
      <c r="E113" s="54" t="s">
        <v>881</v>
      </c>
      <c r="F113" s="53" t="s">
        <v>882</v>
      </c>
      <c r="G113" s="53">
        <v>3</v>
      </c>
      <c r="H113" s="84"/>
      <c r="I113" s="122"/>
    </row>
    <row r="114" spans="1:9" ht="15.75" customHeight="1" x14ac:dyDescent="0.2">
      <c r="A114" s="52"/>
      <c r="B114" s="53" t="s">
        <v>713</v>
      </c>
      <c r="C114" s="54" t="s">
        <v>714</v>
      </c>
      <c r="D114" s="55">
        <v>37174</v>
      </c>
      <c r="E114" s="54" t="s">
        <v>885</v>
      </c>
      <c r="F114" s="53" t="s">
        <v>886</v>
      </c>
      <c r="G114" s="53">
        <v>3</v>
      </c>
      <c r="H114" s="84"/>
      <c r="I114" s="122"/>
    </row>
    <row r="115" spans="1:9" ht="15.75" customHeight="1" x14ac:dyDescent="0.2">
      <c r="A115" s="48"/>
      <c r="B115" s="49"/>
      <c r="C115" s="50"/>
      <c r="D115" s="51"/>
      <c r="E115" s="54"/>
      <c r="F115" s="53"/>
      <c r="G115" s="49">
        <v>22</v>
      </c>
      <c r="H115" s="84">
        <f>G115*275000</f>
        <v>6050000</v>
      </c>
      <c r="I115" s="122"/>
    </row>
    <row r="116" spans="1:9" ht="15.75" customHeight="1" x14ac:dyDescent="0.2">
      <c r="A116" s="52">
        <v>13</v>
      </c>
      <c r="B116" s="53">
        <v>19010362</v>
      </c>
      <c r="C116" s="54" t="s">
        <v>440</v>
      </c>
      <c r="D116" s="55">
        <v>37121</v>
      </c>
      <c r="E116" s="54" t="s">
        <v>1107</v>
      </c>
      <c r="F116" s="53" t="s">
        <v>1108</v>
      </c>
      <c r="G116" s="53">
        <v>3</v>
      </c>
      <c r="H116" s="84"/>
      <c r="I116" s="122"/>
    </row>
    <row r="117" spans="1:9" ht="15.75" customHeight="1" x14ac:dyDescent="0.2">
      <c r="A117" s="52"/>
      <c r="B117" s="53">
        <v>19010362</v>
      </c>
      <c r="C117" s="54" t="s">
        <v>440</v>
      </c>
      <c r="D117" s="55">
        <v>37121</v>
      </c>
      <c r="E117" s="54" t="s">
        <v>884</v>
      </c>
      <c r="F117" s="53" t="s">
        <v>1192</v>
      </c>
      <c r="G117" s="53">
        <v>3</v>
      </c>
      <c r="H117" s="84"/>
      <c r="I117" s="122"/>
    </row>
    <row r="118" spans="1:9" ht="15.75" customHeight="1" x14ac:dyDescent="0.2">
      <c r="A118" s="52"/>
      <c r="B118" s="53">
        <v>19010362</v>
      </c>
      <c r="C118" s="54" t="s">
        <v>440</v>
      </c>
      <c r="D118" s="55">
        <v>37121</v>
      </c>
      <c r="E118" s="54" t="s">
        <v>1255</v>
      </c>
      <c r="F118" s="53" t="s">
        <v>1254</v>
      </c>
      <c r="G118" s="53">
        <v>3</v>
      </c>
      <c r="H118" s="84"/>
      <c r="I118" s="122"/>
    </row>
    <row r="119" spans="1:9" ht="15.75" customHeight="1" x14ac:dyDescent="0.2">
      <c r="A119" s="52"/>
      <c r="B119" s="53" t="s">
        <v>715</v>
      </c>
      <c r="C119" s="54" t="s">
        <v>440</v>
      </c>
      <c r="D119" s="55">
        <v>37121</v>
      </c>
      <c r="E119" s="54" t="s">
        <v>436</v>
      </c>
      <c r="F119" s="53" t="s">
        <v>1170</v>
      </c>
      <c r="G119" s="53">
        <v>2</v>
      </c>
      <c r="H119" s="84"/>
      <c r="I119" s="122"/>
    </row>
    <row r="120" spans="1:9" ht="15.75" customHeight="1" x14ac:dyDescent="0.2">
      <c r="A120" s="52"/>
      <c r="B120" s="53" t="s">
        <v>715</v>
      </c>
      <c r="C120" s="54" t="s">
        <v>440</v>
      </c>
      <c r="D120" s="55" t="s">
        <v>192</v>
      </c>
      <c r="E120" s="54" t="s">
        <v>693</v>
      </c>
      <c r="F120" s="53" t="s">
        <v>694</v>
      </c>
      <c r="G120" s="53">
        <v>1</v>
      </c>
      <c r="H120" s="84"/>
      <c r="I120" s="122"/>
    </row>
    <row r="121" spans="1:9" ht="15.75" customHeight="1" x14ac:dyDescent="0.2">
      <c r="A121" s="52"/>
      <c r="B121" s="53" t="s">
        <v>715</v>
      </c>
      <c r="C121" s="54" t="s">
        <v>440</v>
      </c>
      <c r="D121" s="55" t="s">
        <v>192</v>
      </c>
      <c r="E121" s="54" t="s">
        <v>861</v>
      </c>
      <c r="F121" s="53" t="s">
        <v>862</v>
      </c>
      <c r="G121" s="53">
        <v>3</v>
      </c>
      <c r="H121" s="84"/>
      <c r="I121" s="122"/>
    </row>
    <row r="122" spans="1:9" ht="15.75" customHeight="1" x14ac:dyDescent="0.2">
      <c r="A122" s="52"/>
      <c r="B122" s="53" t="s">
        <v>715</v>
      </c>
      <c r="C122" s="54" t="s">
        <v>440</v>
      </c>
      <c r="D122" s="55" t="s">
        <v>192</v>
      </c>
      <c r="E122" s="54" t="s">
        <v>878</v>
      </c>
      <c r="F122" s="53" t="s">
        <v>879</v>
      </c>
      <c r="G122" s="53">
        <v>3</v>
      </c>
      <c r="H122" s="84"/>
      <c r="I122" s="122"/>
    </row>
    <row r="123" spans="1:9" ht="15.75" customHeight="1" x14ac:dyDescent="0.2">
      <c r="A123" s="52"/>
      <c r="B123" s="53" t="s">
        <v>715</v>
      </c>
      <c r="C123" s="54" t="s">
        <v>440</v>
      </c>
      <c r="D123" s="55" t="s">
        <v>192</v>
      </c>
      <c r="E123" s="54" t="s">
        <v>881</v>
      </c>
      <c r="F123" s="53" t="s">
        <v>882</v>
      </c>
      <c r="G123" s="53">
        <v>3</v>
      </c>
      <c r="H123" s="84"/>
      <c r="I123" s="122"/>
    </row>
    <row r="124" spans="1:9" ht="15.75" customHeight="1" x14ac:dyDescent="0.2">
      <c r="A124" s="52"/>
      <c r="B124" s="53" t="s">
        <v>715</v>
      </c>
      <c r="C124" s="54" t="s">
        <v>440</v>
      </c>
      <c r="D124" s="55" t="s">
        <v>192</v>
      </c>
      <c r="E124" s="54" t="s">
        <v>885</v>
      </c>
      <c r="F124" s="53" t="s">
        <v>886</v>
      </c>
      <c r="G124" s="53">
        <v>3</v>
      </c>
      <c r="H124" s="84"/>
      <c r="I124" s="122"/>
    </row>
    <row r="125" spans="1:9" ht="15.75" customHeight="1" x14ac:dyDescent="0.2">
      <c r="A125" s="48"/>
      <c r="B125" s="49"/>
      <c r="C125" s="50"/>
      <c r="D125" s="51"/>
      <c r="E125" s="54"/>
      <c r="F125" s="53"/>
      <c r="G125" s="49">
        <v>24</v>
      </c>
      <c r="H125" s="84">
        <f>G125*275000</f>
        <v>6600000</v>
      </c>
      <c r="I125" s="122"/>
    </row>
    <row r="126" spans="1:9" ht="15.75" customHeight="1" x14ac:dyDescent="0.2">
      <c r="A126" s="52">
        <v>14</v>
      </c>
      <c r="B126" s="53">
        <v>19010365</v>
      </c>
      <c r="C126" s="54" t="s">
        <v>239</v>
      </c>
      <c r="D126" s="55">
        <v>37148</v>
      </c>
      <c r="E126" s="54" t="s">
        <v>1107</v>
      </c>
      <c r="F126" s="53" t="s">
        <v>1108</v>
      </c>
      <c r="G126" s="53">
        <v>3</v>
      </c>
      <c r="H126" s="84"/>
      <c r="I126" s="122"/>
    </row>
    <row r="127" spans="1:9" ht="15.75" customHeight="1" x14ac:dyDescent="0.2">
      <c r="A127" s="52"/>
      <c r="B127" s="53">
        <v>19010365</v>
      </c>
      <c r="C127" s="54" t="s">
        <v>239</v>
      </c>
      <c r="D127" s="55">
        <v>37148</v>
      </c>
      <c r="E127" s="54" t="s">
        <v>884</v>
      </c>
      <c r="F127" s="53" t="s">
        <v>1192</v>
      </c>
      <c r="G127" s="53">
        <v>3</v>
      </c>
      <c r="H127" s="84"/>
      <c r="I127" s="122"/>
    </row>
    <row r="128" spans="1:9" ht="15.75" customHeight="1" x14ac:dyDescent="0.2">
      <c r="A128" s="52"/>
      <c r="B128" s="53">
        <v>19010365</v>
      </c>
      <c r="C128" s="54" t="s">
        <v>239</v>
      </c>
      <c r="D128" s="55">
        <v>37148</v>
      </c>
      <c r="E128" s="54" t="s">
        <v>1255</v>
      </c>
      <c r="F128" s="53" t="s">
        <v>1254</v>
      </c>
      <c r="G128" s="53">
        <v>3</v>
      </c>
      <c r="H128" s="84"/>
      <c r="I128" s="122"/>
    </row>
    <row r="129" spans="1:9" ht="15.75" customHeight="1" x14ac:dyDescent="0.2">
      <c r="A129" s="52"/>
      <c r="B129" s="53" t="s">
        <v>1246</v>
      </c>
      <c r="C129" s="54" t="s">
        <v>239</v>
      </c>
      <c r="D129" s="55">
        <v>37148</v>
      </c>
      <c r="E129" s="54" t="s">
        <v>436</v>
      </c>
      <c r="F129" s="53" t="s">
        <v>1170</v>
      </c>
      <c r="G129" s="53">
        <v>2</v>
      </c>
      <c r="H129" s="84"/>
      <c r="I129" s="122"/>
    </row>
    <row r="130" spans="1:9" ht="15.75" customHeight="1" x14ac:dyDescent="0.2">
      <c r="A130" s="52"/>
      <c r="B130" s="53" t="s">
        <v>1246</v>
      </c>
      <c r="C130" s="54" t="s">
        <v>239</v>
      </c>
      <c r="D130" s="55" t="s">
        <v>817</v>
      </c>
      <c r="E130" s="54" t="s">
        <v>861</v>
      </c>
      <c r="F130" s="53" t="s">
        <v>862</v>
      </c>
      <c r="G130" s="53">
        <v>3</v>
      </c>
      <c r="H130" s="84"/>
      <c r="I130" s="122"/>
    </row>
    <row r="131" spans="1:9" ht="15.75" customHeight="1" x14ac:dyDescent="0.2">
      <c r="A131" s="52"/>
      <c r="B131" s="53" t="s">
        <v>1246</v>
      </c>
      <c r="C131" s="54" t="s">
        <v>239</v>
      </c>
      <c r="D131" s="55" t="s">
        <v>817</v>
      </c>
      <c r="E131" s="54" t="s">
        <v>878</v>
      </c>
      <c r="F131" s="53" t="s">
        <v>879</v>
      </c>
      <c r="G131" s="53">
        <v>3</v>
      </c>
      <c r="H131" s="84"/>
      <c r="I131" s="122"/>
    </row>
    <row r="132" spans="1:9" ht="15.75" customHeight="1" x14ac:dyDescent="0.2">
      <c r="A132" s="52"/>
      <c r="B132" s="53" t="s">
        <v>1246</v>
      </c>
      <c r="C132" s="54" t="s">
        <v>239</v>
      </c>
      <c r="D132" s="55" t="s">
        <v>817</v>
      </c>
      <c r="E132" s="54" t="s">
        <v>881</v>
      </c>
      <c r="F132" s="53" t="s">
        <v>882</v>
      </c>
      <c r="G132" s="53">
        <v>3</v>
      </c>
      <c r="H132" s="84"/>
      <c r="I132" s="122"/>
    </row>
    <row r="133" spans="1:9" ht="15.75" customHeight="1" x14ac:dyDescent="0.2">
      <c r="A133" s="52"/>
      <c r="B133" s="53" t="s">
        <v>1246</v>
      </c>
      <c r="C133" s="54" t="s">
        <v>239</v>
      </c>
      <c r="D133" s="55" t="s">
        <v>817</v>
      </c>
      <c r="E133" s="54" t="s">
        <v>885</v>
      </c>
      <c r="F133" s="53" t="s">
        <v>886</v>
      </c>
      <c r="G133" s="53">
        <v>3</v>
      </c>
      <c r="H133" s="84"/>
      <c r="I133" s="122"/>
    </row>
    <row r="134" spans="1:9" ht="15.75" customHeight="1" x14ac:dyDescent="0.2">
      <c r="A134" s="48"/>
      <c r="B134" s="49"/>
      <c r="C134" s="50"/>
      <c r="D134" s="51"/>
      <c r="E134" s="54"/>
      <c r="F134" s="53"/>
      <c r="G134" s="49">
        <v>23</v>
      </c>
      <c r="H134" s="84">
        <f>G134*275000</f>
        <v>6325000</v>
      </c>
      <c r="I134" s="122"/>
    </row>
    <row r="135" spans="1:9" ht="15.75" customHeight="1" x14ac:dyDescent="0.2">
      <c r="A135" s="52">
        <v>15</v>
      </c>
      <c r="B135" s="53">
        <v>19010367</v>
      </c>
      <c r="C135" s="54" t="s">
        <v>672</v>
      </c>
      <c r="D135" s="55">
        <v>36509</v>
      </c>
      <c r="E135" s="54" t="s">
        <v>1107</v>
      </c>
      <c r="F135" s="53" t="s">
        <v>1108</v>
      </c>
      <c r="G135" s="53">
        <v>3</v>
      </c>
      <c r="H135" s="84"/>
      <c r="I135" s="122"/>
    </row>
    <row r="136" spans="1:9" ht="15.75" customHeight="1" x14ac:dyDescent="0.2">
      <c r="A136" s="52"/>
      <c r="B136" s="53">
        <v>19010367</v>
      </c>
      <c r="C136" s="54" t="s">
        <v>672</v>
      </c>
      <c r="D136" s="55">
        <v>36509</v>
      </c>
      <c r="E136" s="54" t="s">
        <v>884</v>
      </c>
      <c r="F136" s="53" t="s">
        <v>1192</v>
      </c>
      <c r="G136" s="53">
        <v>3</v>
      </c>
      <c r="H136" s="84"/>
      <c r="I136" s="122"/>
    </row>
    <row r="137" spans="1:9" ht="15.75" customHeight="1" x14ac:dyDescent="0.2">
      <c r="A137" s="52"/>
      <c r="B137" s="53">
        <v>19010367</v>
      </c>
      <c r="C137" s="54" t="s">
        <v>672</v>
      </c>
      <c r="D137" s="55">
        <v>36509</v>
      </c>
      <c r="E137" s="54" t="s">
        <v>1100</v>
      </c>
      <c r="F137" s="53" t="s">
        <v>1101</v>
      </c>
      <c r="G137" s="53">
        <v>3</v>
      </c>
      <c r="H137" s="84"/>
      <c r="I137" s="122"/>
    </row>
    <row r="138" spans="1:9" ht="15.75" customHeight="1" x14ac:dyDescent="0.2">
      <c r="A138" s="52"/>
      <c r="B138" s="53">
        <v>19010367</v>
      </c>
      <c r="C138" s="54" t="s">
        <v>672</v>
      </c>
      <c r="D138" s="55">
        <v>36509</v>
      </c>
      <c r="E138" s="54" t="s">
        <v>1255</v>
      </c>
      <c r="F138" s="53" t="s">
        <v>1254</v>
      </c>
      <c r="G138" s="53">
        <v>3</v>
      </c>
      <c r="H138" s="84"/>
      <c r="I138" s="122"/>
    </row>
    <row r="139" spans="1:9" ht="15.75" customHeight="1" x14ac:dyDescent="0.2">
      <c r="A139" s="52"/>
      <c r="B139" s="53" t="s">
        <v>716</v>
      </c>
      <c r="C139" s="54" t="s">
        <v>672</v>
      </c>
      <c r="D139" s="55" t="s">
        <v>717</v>
      </c>
      <c r="E139" s="54" t="s">
        <v>693</v>
      </c>
      <c r="F139" s="53" t="s">
        <v>694</v>
      </c>
      <c r="G139" s="53">
        <v>1</v>
      </c>
      <c r="H139" s="84"/>
      <c r="I139" s="122"/>
    </row>
    <row r="140" spans="1:9" ht="15.75" customHeight="1" x14ac:dyDescent="0.2">
      <c r="A140" s="52"/>
      <c r="B140" s="53" t="s">
        <v>716</v>
      </c>
      <c r="C140" s="54" t="s">
        <v>672</v>
      </c>
      <c r="D140" s="55" t="s">
        <v>717</v>
      </c>
      <c r="E140" s="54" t="s">
        <v>861</v>
      </c>
      <c r="F140" s="53" t="s">
        <v>862</v>
      </c>
      <c r="G140" s="53">
        <v>3</v>
      </c>
      <c r="H140" s="84"/>
      <c r="I140" s="122"/>
    </row>
    <row r="141" spans="1:9" ht="15.75" customHeight="1" x14ac:dyDescent="0.2">
      <c r="A141" s="52"/>
      <c r="B141" s="53" t="s">
        <v>716</v>
      </c>
      <c r="C141" s="54" t="s">
        <v>672</v>
      </c>
      <c r="D141" s="55" t="s">
        <v>717</v>
      </c>
      <c r="E141" s="54" t="s">
        <v>878</v>
      </c>
      <c r="F141" s="53" t="s">
        <v>879</v>
      </c>
      <c r="G141" s="53">
        <v>3</v>
      </c>
      <c r="H141" s="84"/>
      <c r="I141" s="122"/>
    </row>
    <row r="142" spans="1:9" ht="15.75" customHeight="1" x14ac:dyDescent="0.2">
      <c r="A142" s="52"/>
      <c r="B142" s="53" t="s">
        <v>716</v>
      </c>
      <c r="C142" s="54" t="s">
        <v>672</v>
      </c>
      <c r="D142" s="55" t="s">
        <v>717</v>
      </c>
      <c r="E142" s="54" t="s">
        <v>881</v>
      </c>
      <c r="F142" s="53" t="s">
        <v>882</v>
      </c>
      <c r="G142" s="53">
        <v>3</v>
      </c>
      <c r="H142" s="84"/>
      <c r="I142" s="122"/>
    </row>
    <row r="143" spans="1:9" ht="15.75" customHeight="1" x14ac:dyDescent="0.2">
      <c r="A143" s="52"/>
      <c r="B143" s="53" t="s">
        <v>716</v>
      </c>
      <c r="C143" s="54" t="s">
        <v>672</v>
      </c>
      <c r="D143" s="55" t="s">
        <v>717</v>
      </c>
      <c r="E143" s="54" t="s">
        <v>885</v>
      </c>
      <c r="F143" s="53" t="s">
        <v>886</v>
      </c>
      <c r="G143" s="53">
        <v>3</v>
      </c>
      <c r="H143" s="84"/>
      <c r="I143" s="122"/>
    </row>
    <row r="144" spans="1:9" ht="15.75" customHeight="1" x14ac:dyDescent="0.2">
      <c r="A144" s="48"/>
      <c r="B144" s="49"/>
      <c r="C144" s="50"/>
      <c r="D144" s="51"/>
      <c r="E144" s="54"/>
      <c r="F144" s="53"/>
      <c r="G144" s="49">
        <v>25</v>
      </c>
      <c r="H144" s="84">
        <f>G144*275000</f>
        <v>6875000</v>
      </c>
      <c r="I144" s="122"/>
    </row>
    <row r="145" spans="1:9" ht="15.75" customHeight="1" x14ac:dyDescent="0.2">
      <c r="A145" s="52">
        <v>16</v>
      </c>
      <c r="B145" s="53">
        <v>19010373</v>
      </c>
      <c r="C145" s="54" t="s">
        <v>661</v>
      </c>
      <c r="D145" s="55">
        <v>36944</v>
      </c>
      <c r="E145" s="54" t="s">
        <v>1107</v>
      </c>
      <c r="F145" s="53" t="s">
        <v>1108</v>
      </c>
      <c r="G145" s="53">
        <v>3</v>
      </c>
      <c r="H145" s="84"/>
      <c r="I145" s="140" t="s">
        <v>1929</v>
      </c>
    </row>
    <row r="146" spans="1:9" ht="15.75" customHeight="1" x14ac:dyDescent="0.2">
      <c r="A146" s="52"/>
      <c r="B146" s="53">
        <v>19010373</v>
      </c>
      <c r="C146" s="54" t="s">
        <v>661</v>
      </c>
      <c r="D146" s="55">
        <v>36944</v>
      </c>
      <c r="E146" s="54" t="s">
        <v>884</v>
      </c>
      <c r="F146" s="53" t="s">
        <v>1192</v>
      </c>
      <c r="G146" s="53">
        <v>3</v>
      </c>
      <c r="H146" s="84"/>
      <c r="I146" s="141"/>
    </row>
    <row r="147" spans="1:9" ht="15.75" customHeight="1" x14ac:dyDescent="0.2">
      <c r="A147" s="52"/>
      <c r="B147" s="53">
        <v>19010373</v>
      </c>
      <c r="C147" s="54" t="s">
        <v>661</v>
      </c>
      <c r="D147" s="55">
        <v>36944</v>
      </c>
      <c r="E147" s="54" t="s">
        <v>1255</v>
      </c>
      <c r="F147" s="53" t="s">
        <v>1254</v>
      </c>
      <c r="G147" s="53">
        <v>3</v>
      </c>
      <c r="H147" s="84"/>
      <c r="I147" s="141"/>
    </row>
    <row r="148" spans="1:9" ht="15.75" customHeight="1" x14ac:dyDescent="0.2">
      <c r="A148" s="52"/>
      <c r="B148" s="53" t="s">
        <v>764</v>
      </c>
      <c r="C148" s="54" t="s">
        <v>661</v>
      </c>
      <c r="D148" s="55" t="s">
        <v>662</v>
      </c>
      <c r="E148" s="54" t="s">
        <v>655</v>
      </c>
      <c r="F148" s="53" t="s">
        <v>656</v>
      </c>
      <c r="G148" s="53">
        <v>1</v>
      </c>
      <c r="H148" s="84"/>
      <c r="I148" s="141"/>
    </row>
    <row r="149" spans="1:9" ht="15.75" customHeight="1" x14ac:dyDescent="0.2">
      <c r="A149" s="52"/>
      <c r="B149" s="53" t="s">
        <v>764</v>
      </c>
      <c r="C149" s="54" t="s">
        <v>661</v>
      </c>
      <c r="D149" s="55" t="s">
        <v>662</v>
      </c>
      <c r="E149" s="54" t="s">
        <v>757</v>
      </c>
      <c r="F149" s="53" t="s">
        <v>758</v>
      </c>
      <c r="G149" s="53">
        <v>2</v>
      </c>
      <c r="H149" s="84"/>
      <c r="I149" s="141"/>
    </row>
    <row r="150" spans="1:9" ht="15.75" customHeight="1" x14ac:dyDescent="0.2">
      <c r="A150" s="52"/>
      <c r="B150" s="53" t="s">
        <v>764</v>
      </c>
      <c r="C150" s="54" t="s">
        <v>661</v>
      </c>
      <c r="D150" s="55" t="s">
        <v>662</v>
      </c>
      <c r="E150" s="54" t="s">
        <v>861</v>
      </c>
      <c r="F150" s="53" t="s">
        <v>862</v>
      </c>
      <c r="G150" s="53">
        <v>3</v>
      </c>
      <c r="H150" s="84"/>
      <c r="I150" s="141"/>
    </row>
    <row r="151" spans="1:9" ht="15.75" customHeight="1" x14ac:dyDescent="0.2">
      <c r="A151" s="52"/>
      <c r="B151" s="53" t="s">
        <v>764</v>
      </c>
      <c r="C151" s="54" t="s">
        <v>661</v>
      </c>
      <c r="D151" s="55" t="s">
        <v>662</v>
      </c>
      <c r="E151" s="54" t="s">
        <v>878</v>
      </c>
      <c r="F151" s="53" t="s">
        <v>879</v>
      </c>
      <c r="G151" s="53">
        <v>3</v>
      </c>
      <c r="H151" s="84"/>
      <c r="I151" s="141"/>
    </row>
    <row r="152" spans="1:9" ht="15.75" customHeight="1" x14ac:dyDescent="0.2">
      <c r="A152" s="52"/>
      <c r="B152" s="53" t="s">
        <v>764</v>
      </c>
      <c r="C152" s="54" t="s">
        <v>661</v>
      </c>
      <c r="D152" s="55" t="s">
        <v>662</v>
      </c>
      <c r="E152" s="54" t="s">
        <v>881</v>
      </c>
      <c r="F152" s="53" t="s">
        <v>882</v>
      </c>
      <c r="G152" s="53">
        <v>3</v>
      </c>
      <c r="H152" s="84"/>
      <c r="I152" s="141"/>
    </row>
    <row r="153" spans="1:9" ht="15.75" customHeight="1" x14ac:dyDescent="0.2">
      <c r="A153" s="52"/>
      <c r="B153" s="53" t="s">
        <v>764</v>
      </c>
      <c r="C153" s="54" t="s">
        <v>661</v>
      </c>
      <c r="D153" s="55" t="s">
        <v>662</v>
      </c>
      <c r="E153" s="54" t="s">
        <v>885</v>
      </c>
      <c r="F153" s="53" t="s">
        <v>886</v>
      </c>
      <c r="G153" s="53">
        <v>3</v>
      </c>
      <c r="H153" s="84"/>
      <c r="I153" s="141"/>
    </row>
    <row r="154" spans="1:9" ht="18" customHeight="1" x14ac:dyDescent="0.2">
      <c r="A154" s="48"/>
      <c r="B154" s="49"/>
      <c r="C154" s="50"/>
      <c r="D154" s="51"/>
      <c r="E154" s="54"/>
      <c r="F154" s="53"/>
      <c r="G154" s="49">
        <v>24</v>
      </c>
      <c r="H154" s="84">
        <f>G154*275000-500000</f>
        <v>6100000</v>
      </c>
      <c r="I154" s="142"/>
    </row>
    <row r="155" spans="1:9" ht="15.75" customHeight="1" x14ac:dyDescent="0.2">
      <c r="A155" s="52">
        <v>17</v>
      </c>
      <c r="B155" s="53">
        <v>19010384</v>
      </c>
      <c r="C155" s="54" t="s">
        <v>866</v>
      </c>
      <c r="D155" s="55">
        <v>37239</v>
      </c>
      <c r="E155" s="54" t="s">
        <v>1107</v>
      </c>
      <c r="F155" s="53" t="s">
        <v>1108</v>
      </c>
      <c r="G155" s="53">
        <v>3</v>
      </c>
      <c r="H155" s="84"/>
      <c r="I155" s="140" t="s">
        <v>1930</v>
      </c>
    </row>
    <row r="156" spans="1:9" ht="15.75" customHeight="1" x14ac:dyDescent="0.2">
      <c r="A156" s="52"/>
      <c r="B156" s="53">
        <v>19010384</v>
      </c>
      <c r="C156" s="54" t="s">
        <v>866</v>
      </c>
      <c r="D156" s="55">
        <v>37239</v>
      </c>
      <c r="E156" s="54" t="s">
        <v>884</v>
      </c>
      <c r="F156" s="53" t="s">
        <v>1192</v>
      </c>
      <c r="G156" s="53">
        <v>3</v>
      </c>
      <c r="H156" s="84"/>
      <c r="I156" s="141"/>
    </row>
    <row r="157" spans="1:9" ht="15.75" customHeight="1" x14ac:dyDescent="0.2">
      <c r="A157" s="52"/>
      <c r="B157" s="53">
        <v>19010384</v>
      </c>
      <c r="C157" s="54" t="s">
        <v>866</v>
      </c>
      <c r="D157" s="55">
        <v>37239</v>
      </c>
      <c r="E157" s="54" t="s">
        <v>1255</v>
      </c>
      <c r="F157" s="53" t="s">
        <v>1254</v>
      </c>
      <c r="G157" s="53">
        <v>3</v>
      </c>
      <c r="H157" s="84"/>
      <c r="I157" s="141"/>
    </row>
    <row r="158" spans="1:9" ht="15.75" customHeight="1" x14ac:dyDescent="0.2">
      <c r="A158" s="52"/>
      <c r="B158" s="53" t="s">
        <v>1245</v>
      </c>
      <c r="C158" s="54" t="s">
        <v>866</v>
      </c>
      <c r="D158" s="55" t="s">
        <v>867</v>
      </c>
      <c r="E158" s="54" t="s">
        <v>861</v>
      </c>
      <c r="F158" s="53" t="s">
        <v>862</v>
      </c>
      <c r="G158" s="53">
        <v>3</v>
      </c>
      <c r="H158" s="84"/>
      <c r="I158" s="141"/>
    </row>
    <row r="159" spans="1:9" ht="15.75" customHeight="1" x14ac:dyDescent="0.2">
      <c r="A159" s="52"/>
      <c r="B159" s="53" t="s">
        <v>1245</v>
      </c>
      <c r="C159" s="54" t="s">
        <v>866</v>
      </c>
      <c r="D159" s="55" t="s">
        <v>867</v>
      </c>
      <c r="E159" s="54" t="s">
        <v>878</v>
      </c>
      <c r="F159" s="53" t="s">
        <v>879</v>
      </c>
      <c r="G159" s="53">
        <v>3</v>
      </c>
      <c r="H159" s="84"/>
      <c r="I159" s="141"/>
    </row>
    <row r="160" spans="1:9" ht="15.75" customHeight="1" x14ac:dyDescent="0.2">
      <c r="A160" s="52"/>
      <c r="B160" s="53" t="s">
        <v>1245</v>
      </c>
      <c r="C160" s="54" t="s">
        <v>866</v>
      </c>
      <c r="D160" s="55" t="s">
        <v>867</v>
      </c>
      <c r="E160" s="54" t="s">
        <v>881</v>
      </c>
      <c r="F160" s="53" t="s">
        <v>882</v>
      </c>
      <c r="G160" s="53">
        <v>3</v>
      </c>
      <c r="H160" s="84"/>
      <c r="I160" s="141"/>
    </row>
    <row r="161" spans="1:9" ht="15.75" customHeight="1" x14ac:dyDescent="0.2">
      <c r="A161" s="52"/>
      <c r="B161" s="53" t="s">
        <v>1245</v>
      </c>
      <c r="C161" s="54" t="s">
        <v>866</v>
      </c>
      <c r="D161" s="55" t="s">
        <v>867</v>
      </c>
      <c r="E161" s="54" t="s">
        <v>885</v>
      </c>
      <c r="F161" s="53" t="s">
        <v>886</v>
      </c>
      <c r="G161" s="53">
        <v>3</v>
      </c>
      <c r="H161" s="84"/>
      <c r="I161" s="141"/>
    </row>
    <row r="162" spans="1:9" ht="17.25" customHeight="1" x14ac:dyDescent="0.2">
      <c r="A162" s="48"/>
      <c r="B162" s="49"/>
      <c r="C162" s="50"/>
      <c r="D162" s="51"/>
      <c r="E162" s="54"/>
      <c r="F162" s="53"/>
      <c r="G162" s="49">
        <v>21</v>
      </c>
      <c r="H162" s="84">
        <f>G162*275000*0.5-500000</f>
        <v>2387500</v>
      </c>
      <c r="I162" s="142"/>
    </row>
    <row r="163" spans="1:9" ht="15.75" customHeight="1" x14ac:dyDescent="0.2">
      <c r="A163" s="52">
        <v>18</v>
      </c>
      <c r="B163" s="53">
        <v>19010386</v>
      </c>
      <c r="C163" s="54" t="s">
        <v>868</v>
      </c>
      <c r="D163" s="55">
        <v>37023</v>
      </c>
      <c r="E163" s="54" t="s">
        <v>1107</v>
      </c>
      <c r="F163" s="53" t="s">
        <v>1108</v>
      </c>
      <c r="G163" s="53">
        <v>3</v>
      </c>
      <c r="H163" s="84"/>
      <c r="I163" s="140" t="s">
        <v>1929</v>
      </c>
    </row>
    <row r="164" spans="1:9" ht="15.75" customHeight="1" x14ac:dyDescent="0.2">
      <c r="A164" s="52"/>
      <c r="B164" s="53">
        <v>19010386</v>
      </c>
      <c r="C164" s="54" t="s">
        <v>868</v>
      </c>
      <c r="D164" s="55">
        <v>37023</v>
      </c>
      <c r="E164" s="54" t="s">
        <v>884</v>
      </c>
      <c r="F164" s="53" t="s">
        <v>1192</v>
      </c>
      <c r="G164" s="53">
        <v>3</v>
      </c>
      <c r="H164" s="84"/>
      <c r="I164" s="141"/>
    </row>
    <row r="165" spans="1:9" ht="15.75" customHeight="1" x14ac:dyDescent="0.2">
      <c r="A165" s="52"/>
      <c r="B165" s="53">
        <v>19010386</v>
      </c>
      <c r="C165" s="54" t="s">
        <v>868</v>
      </c>
      <c r="D165" s="55">
        <v>37023</v>
      </c>
      <c r="E165" s="54" t="s">
        <v>1255</v>
      </c>
      <c r="F165" s="53" t="s">
        <v>1254</v>
      </c>
      <c r="G165" s="53">
        <v>3</v>
      </c>
      <c r="H165" s="84"/>
      <c r="I165" s="141"/>
    </row>
    <row r="166" spans="1:9" ht="15.75" customHeight="1" x14ac:dyDescent="0.2">
      <c r="A166" s="52"/>
      <c r="B166" s="53" t="s">
        <v>1244</v>
      </c>
      <c r="C166" s="54" t="s">
        <v>868</v>
      </c>
      <c r="D166" s="55">
        <v>37230</v>
      </c>
      <c r="E166" s="54" t="s">
        <v>861</v>
      </c>
      <c r="F166" s="53" t="s">
        <v>862</v>
      </c>
      <c r="G166" s="53">
        <v>3</v>
      </c>
      <c r="H166" s="84"/>
      <c r="I166" s="141"/>
    </row>
    <row r="167" spans="1:9" ht="15.75" customHeight="1" x14ac:dyDescent="0.2">
      <c r="A167" s="52"/>
      <c r="B167" s="53" t="s">
        <v>1244</v>
      </c>
      <c r="C167" s="54" t="s">
        <v>868</v>
      </c>
      <c r="D167" s="55">
        <v>37230</v>
      </c>
      <c r="E167" s="54" t="s">
        <v>878</v>
      </c>
      <c r="F167" s="53" t="s">
        <v>879</v>
      </c>
      <c r="G167" s="53">
        <v>3</v>
      </c>
      <c r="H167" s="84"/>
      <c r="I167" s="141"/>
    </row>
    <row r="168" spans="1:9" ht="15.75" customHeight="1" x14ac:dyDescent="0.2">
      <c r="A168" s="52"/>
      <c r="B168" s="53" t="s">
        <v>1244</v>
      </c>
      <c r="C168" s="54" t="s">
        <v>868</v>
      </c>
      <c r="D168" s="55">
        <v>37230</v>
      </c>
      <c r="E168" s="54" t="s">
        <v>881</v>
      </c>
      <c r="F168" s="53" t="s">
        <v>882</v>
      </c>
      <c r="G168" s="53">
        <v>3</v>
      </c>
      <c r="H168" s="84"/>
      <c r="I168" s="141"/>
    </row>
    <row r="169" spans="1:9" ht="15.75" customHeight="1" x14ac:dyDescent="0.2">
      <c r="A169" s="52"/>
      <c r="B169" s="53" t="s">
        <v>1244</v>
      </c>
      <c r="C169" s="54" t="s">
        <v>868</v>
      </c>
      <c r="D169" s="55">
        <v>37230</v>
      </c>
      <c r="E169" s="54" t="s">
        <v>885</v>
      </c>
      <c r="F169" s="53" t="s">
        <v>886</v>
      </c>
      <c r="G169" s="53">
        <v>3</v>
      </c>
      <c r="H169" s="84"/>
      <c r="I169" s="141"/>
    </row>
    <row r="170" spans="1:9" ht="16.5" customHeight="1" x14ac:dyDescent="0.2">
      <c r="A170" s="48"/>
      <c r="B170" s="49"/>
      <c r="C170" s="50"/>
      <c r="D170" s="51"/>
      <c r="E170" s="54"/>
      <c r="F170" s="53"/>
      <c r="G170" s="49">
        <v>21</v>
      </c>
      <c r="H170" s="84">
        <f>G170*275000-500000</f>
        <v>5275000</v>
      </c>
      <c r="I170" s="142"/>
    </row>
    <row r="171" spans="1:9" ht="15.75" customHeight="1" x14ac:dyDescent="0.2">
      <c r="A171" s="52">
        <v>19</v>
      </c>
      <c r="B171" s="53">
        <v>19010390</v>
      </c>
      <c r="C171" s="54" t="s">
        <v>664</v>
      </c>
      <c r="D171" s="55">
        <v>36961</v>
      </c>
      <c r="E171" s="54" t="s">
        <v>1107</v>
      </c>
      <c r="F171" s="53" t="s">
        <v>1108</v>
      </c>
      <c r="G171" s="53">
        <v>3</v>
      </c>
      <c r="H171" s="84"/>
      <c r="I171" s="122"/>
    </row>
    <row r="172" spans="1:9" ht="15.75" customHeight="1" x14ac:dyDescent="0.2">
      <c r="A172" s="52"/>
      <c r="B172" s="53">
        <v>19010390</v>
      </c>
      <c r="C172" s="54" t="s">
        <v>664</v>
      </c>
      <c r="D172" s="55">
        <v>36961</v>
      </c>
      <c r="E172" s="54" t="s">
        <v>884</v>
      </c>
      <c r="F172" s="53" t="s">
        <v>1192</v>
      </c>
      <c r="G172" s="53">
        <v>3</v>
      </c>
      <c r="H172" s="84"/>
      <c r="I172" s="122"/>
    </row>
    <row r="173" spans="1:9" ht="15.75" customHeight="1" x14ac:dyDescent="0.2">
      <c r="A173" s="52"/>
      <c r="B173" s="53">
        <v>19010390</v>
      </c>
      <c r="C173" s="54" t="s">
        <v>664</v>
      </c>
      <c r="D173" s="55">
        <v>36961</v>
      </c>
      <c r="E173" s="54" t="s">
        <v>1255</v>
      </c>
      <c r="F173" s="53" t="s">
        <v>1254</v>
      </c>
      <c r="G173" s="53">
        <v>3</v>
      </c>
      <c r="H173" s="84"/>
      <c r="I173" s="122"/>
    </row>
    <row r="174" spans="1:9" ht="15.75" customHeight="1" x14ac:dyDescent="0.2">
      <c r="A174" s="52"/>
      <c r="B174" s="53" t="s">
        <v>1243</v>
      </c>
      <c r="C174" s="54" t="s">
        <v>664</v>
      </c>
      <c r="D174" s="55">
        <v>37198</v>
      </c>
      <c r="E174" s="54" t="s">
        <v>655</v>
      </c>
      <c r="F174" s="53" t="s">
        <v>656</v>
      </c>
      <c r="G174" s="53">
        <v>1</v>
      </c>
      <c r="H174" s="84"/>
      <c r="I174" s="122"/>
    </row>
    <row r="175" spans="1:9" ht="15.75" customHeight="1" x14ac:dyDescent="0.2">
      <c r="A175" s="52"/>
      <c r="B175" s="53" t="s">
        <v>1243</v>
      </c>
      <c r="C175" s="54" t="s">
        <v>664</v>
      </c>
      <c r="D175" s="55">
        <v>37198</v>
      </c>
      <c r="E175" s="54" t="s">
        <v>861</v>
      </c>
      <c r="F175" s="53" t="s">
        <v>862</v>
      </c>
      <c r="G175" s="53">
        <v>3</v>
      </c>
      <c r="H175" s="84"/>
      <c r="I175" s="122"/>
    </row>
    <row r="176" spans="1:9" ht="15.75" customHeight="1" x14ac:dyDescent="0.2">
      <c r="A176" s="52"/>
      <c r="B176" s="53" t="s">
        <v>1243</v>
      </c>
      <c r="C176" s="54" t="s">
        <v>664</v>
      </c>
      <c r="D176" s="55">
        <v>37198</v>
      </c>
      <c r="E176" s="54" t="s">
        <v>878</v>
      </c>
      <c r="F176" s="53" t="s">
        <v>879</v>
      </c>
      <c r="G176" s="53">
        <v>3</v>
      </c>
      <c r="H176" s="84"/>
      <c r="I176" s="122"/>
    </row>
    <row r="177" spans="1:9" ht="15.75" customHeight="1" x14ac:dyDescent="0.2">
      <c r="A177" s="52"/>
      <c r="B177" s="53" t="s">
        <v>1243</v>
      </c>
      <c r="C177" s="54" t="s">
        <v>664</v>
      </c>
      <c r="D177" s="55">
        <v>37198</v>
      </c>
      <c r="E177" s="54" t="s">
        <v>881</v>
      </c>
      <c r="F177" s="53" t="s">
        <v>882</v>
      </c>
      <c r="G177" s="53">
        <v>3</v>
      </c>
      <c r="H177" s="84"/>
      <c r="I177" s="122"/>
    </row>
    <row r="178" spans="1:9" ht="15.75" customHeight="1" x14ac:dyDescent="0.2">
      <c r="A178" s="52"/>
      <c r="B178" s="53" t="s">
        <v>1243</v>
      </c>
      <c r="C178" s="54" t="s">
        <v>664</v>
      </c>
      <c r="D178" s="55">
        <v>37198</v>
      </c>
      <c r="E178" s="54" t="s">
        <v>885</v>
      </c>
      <c r="F178" s="53" t="s">
        <v>886</v>
      </c>
      <c r="G178" s="53">
        <v>3</v>
      </c>
      <c r="H178" s="84"/>
      <c r="I178" s="122"/>
    </row>
    <row r="179" spans="1:9" ht="15.75" customHeight="1" x14ac:dyDescent="0.2">
      <c r="A179" s="48"/>
      <c r="B179" s="49"/>
      <c r="C179" s="50"/>
      <c r="D179" s="51"/>
      <c r="E179" s="54"/>
      <c r="F179" s="53"/>
      <c r="G179" s="49">
        <v>22</v>
      </c>
      <c r="H179" s="84">
        <f>G179*275000</f>
        <v>6050000</v>
      </c>
      <c r="I179" s="122"/>
    </row>
    <row r="180" spans="1:9" ht="15.75" customHeight="1" x14ac:dyDescent="0.2">
      <c r="A180" s="52">
        <v>20</v>
      </c>
      <c r="B180" s="53">
        <v>19010395</v>
      </c>
      <c r="C180" s="54" t="s">
        <v>234</v>
      </c>
      <c r="D180" s="55">
        <v>36911</v>
      </c>
      <c r="E180" s="54" t="s">
        <v>310</v>
      </c>
      <c r="F180" s="53" t="s">
        <v>311</v>
      </c>
      <c r="G180" s="53">
        <v>3</v>
      </c>
      <c r="H180" s="84"/>
      <c r="I180" s="122"/>
    </row>
    <row r="181" spans="1:9" ht="15.75" customHeight="1" x14ac:dyDescent="0.2">
      <c r="A181" s="52"/>
      <c r="B181" s="53">
        <v>19010395</v>
      </c>
      <c r="C181" s="54" t="s">
        <v>234</v>
      </c>
      <c r="D181" s="55">
        <v>36911</v>
      </c>
      <c r="E181" s="54" t="s">
        <v>1107</v>
      </c>
      <c r="F181" s="53" t="s">
        <v>1108</v>
      </c>
      <c r="G181" s="53">
        <v>3</v>
      </c>
      <c r="H181" s="84"/>
      <c r="I181" s="122"/>
    </row>
    <row r="182" spans="1:9" ht="15.75" customHeight="1" x14ac:dyDescent="0.2">
      <c r="A182" s="52"/>
      <c r="B182" s="53">
        <v>19010395</v>
      </c>
      <c r="C182" s="54" t="s">
        <v>234</v>
      </c>
      <c r="D182" s="55">
        <v>36911</v>
      </c>
      <c r="E182" s="54" t="s">
        <v>884</v>
      </c>
      <c r="F182" s="53" t="s">
        <v>1192</v>
      </c>
      <c r="G182" s="53">
        <v>3</v>
      </c>
      <c r="H182" s="84"/>
      <c r="I182" s="122"/>
    </row>
    <row r="183" spans="1:9" ht="15.75" customHeight="1" x14ac:dyDescent="0.2">
      <c r="A183" s="52"/>
      <c r="B183" s="53">
        <v>19010395</v>
      </c>
      <c r="C183" s="54" t="s">
        <v>234</v>
      </c>
      <c r="D183" s="55">
        <v>36911</v>
      </c>
      <c r="E183" s="54" t="s">
        <v>1100</v>
      </c>
      <c r="F183" s="53" t="s">
        <v>1101</v>
      </c>
      <c r="G183" s="53">
        <v>3</v>
      </c>
      <c r="H183" s="84"/>
      <c r="I183" s="122"/>
    </row>
    <row r="184" spans="1:9" ht="15.75" customHeight="1" x14ac:dyDescent="0.2">
      <c r="A184" s="52"/>
      <c r="B184" s="53">
        <v>19010395</v>
      </c>
      <c r="C184" s="54" t="s">
        <v>234</v>
      </c>
      <c r="D184" s="55">
        <v>36911</v>
      </c>
      <c r="E184" s="54" t="s">
        <v>1094</v>
      </c>
      <c r="F184" s="53" t="s">
        <v>1095</v>
      </c>
      <c r="G184" s="53">
        <v>3</v>
      </c>
      <c r="H184" s="84"/>
      <c r="I184" s="122"/>
    </row>
    <row r="185" spans="1:9" ht="15.75" customHeight="1" x14ac:dyDescent="0.2">
      <c r="A185" s="52"/>
      <c r="B185" s="53">
        <v>19010395</v>
      </c>
      <c r="C185" s="54" t="s">
        <v>234</v>
      </c>
      <c r="D185" s="55">
        <v>36911</v>
      </c>
      <c r="E185" s="54" t="s">
        <v>1255</v>
      </c>
      <c r="F185" s="53" t="s">
        <v>1254</v>
      </c>
      <c r="G185" s="53">
        <v>3</v>
      </c>
      <c r="H185" s="84"/>
      <c r="I185" s="122"/>
    </row>
    <row r="186" spans="1:9" ht="15.75" customHeight="1" x14ac:dyDescent="0.2">
      <c r="A186" s="52"/>
      <c r="B186" s="53" t="s">
        <v>721</v>
      </c>
      <c r="C186" s="54" t="s">
        <v>234</v>
      </c>
      <c r="D186" s="55">
        <v>36911</v>
      </c>
      <c r="E186" s="54" t="s">
        <v>233</v>
      </c>
      <c r="F186" s="53" t="s">
        <v>1187</v>
      </c>
      <c r="G186" s="53">
        <v>3</v>
      </c>
      <c r="H186" s="84"/>
      <c r="I186" s="122"/>
    </row>
    <row r="187" spans="1:9" ht="15.75" customHeight="1" x14ac:dyDescent="0.2">
      <c r="A187" s="52"/>
      <c r="B187" s="53" t="s">
        <v>721</v>
      </c>
      <c r="C187" s="54" t="s">
        <v>234</v>
      </c>
      <c r="D187" s="55">
        <v>36911</v>
      </c>
      <c r="E187" s="54" t="s">
        <v>436</v>
      </c>
      <c r="F187" s="53" t="s">
        <v>1078</v>
      </c>
      <c r="G187" s="53">
        <v>2</v>
      </c>
      <c r="H187" s="84"/>
      <c r="I187" s="122"/>
    </row>
    <row r="188" spans="1:9" ht="15.75" customHeight="1" x14ac:dyDescent="0.2">
      <c r="A188" s="52"/>
      <c r="B188" s="53" t="s">
        <v>721</v>
      </c>
      <c r="C188" s="54" t="s">
        <v>234</v>
      </c>
      <c r="D188" s="55" t="s">
        <v>272</v>
      </c>
      <c r="E188" s="54" t="s">
        <v>617</v>
      </c>
      <c r="F188" s="53" t="s">
        <v>648</v>
      </c>
      <c r="G188" s="53">
        <v>1</v>
      </c>
      <c r="H188" s="84"/>
      <c r="I188" s="122"/>
    </row>
    <row r="189" spans="1:9" ht="15.75" customHeight="1" x14ac:dyDescent="0.2">
      <c r="A189" s="52"/>
      <c r="B189" s="53" t="s">
        <v>721</v>
      </c>
      <c r="C189" s="54" t="s">
        <v>234</v>
      </c>
      <c r="D189" s="55" t="s">
        <v>272</v>
      </c>
      <c r="E189" s="54" t="s">
        <v>693</v>
      </c>
      <c r="F189" s="53" t="s">
        <v>694</v>
      </c>
      <c r="G189" s="53">
        <v>1</v>
      </c>
      <c r="H189" s="84"/>
      <c r="I189" s="122"/>
    </row>
    <row r="190" spans="1:9" ht="15.75" customHeight="1" x14ac:dyDescent="0.2">
      <c r="A190" s="52"/>
      <c r="B190" s="53" t="s">
        <v>721</v>
      </c>
      <c r="C190" s="54" t="s">
        <v>234</v>
      </c>
      <c r="D190" s="55" t="s">
        <v>272</v>
      </c>
      <c r="E190" s="54" t="s">
        <v>859</v>
      </c>
      <c r="F190" s="53" t="s">
        <v>860</v>
      </c>
      <c r="G190" s="53">
        <v>3</v>
      </c>
      <c r="H190" s="84"/>
      <c r="I190" s="122"/>
    </row>
    <row r="191" spans="1:9" ht="15.75" customHeight="1" x14ac:dyDescent="0.2">
      <c r="A191" s="52"/>
      <c r="B191" s="53" t="s">
        <v>721</v>
      </c>
      <c r="C191" s="54" t="s">
        <v>234</v>
      </c>
      <c r="D191" s="55" t="s">
        <v>272</v>
      </c>
      <c r="E191" s="54" t="s">
        <v>861</v>
      </c>
      <c r="F191" s="53" t="s">
        <v>862</v>
      </c>
      <c r="G191" s="53">
        <v>3</v>
      </c>
      <c r="H191" s="84"/>
      <c r="I191" s="122"/>
    </row>
    <row r="192" spans="1:9" ht="15.75" customHeight="1" x14ac:dyDescent="0.2">
      <c r="A192" s="52"/>
      <c r="B192" s="53" t="s">
        <v>721</v>
      </c>
      <c r="C192" s="54" t="s">
        <v>234</v>
      </c>
      <c r="D192" s="55" t="s">
        <v>272</v>
      </c>
      <c r="E192" s="54" t="s">
        <v>875</v>
      </c>
      <c r="F192" s="53" t="s">
        <v>1091</v>
      </c>
      <c r="G192" s="53">
        <v>3</v>
      </c>
      <c r="H192" s="84"/>
      <c r="I192" s="122"/>
    </row>
    <row r="193" spans="1:9" ht="15.75" customHeight="1" x14ac:dyDescent="0.2">
      <c r="A193" s="52"/>
      <c r="B193" s="53" t="s">
        <v>721</v>
      </c>
      <c r="C193" s="54" t="s">
        <v>234</v>
      </c>
      <c r="D193" s="55" t="s">
        <v>272</v>
      </c>
      <c r="E193" s="54" t="s">
        <v>878</v>
      </c>
      <c r="F193" s="53" t="s">
        <v>879</v>
      </c>
      <c r="G193" s="53">
        <v>3</v>
      </c>
      <c r="H193" s="84"/>
      <c r="I193" s="122"/>
    </row>
    <row r="194" spans="1:9" ht="15.75" customHeight="1" x14ac:dyDescent="0.2">
      <c r="A194" s="52"/>
      <c r="B194" s="53" t="s">
        <v>721</v>
      </c>
      <c r="C194" s="54" t="s">
        <v>234</v>
      </c>
      <c r="D194" s="55" t="s">
        <v>272</v>
      </c>
      <c r="E194" s="54" t="s">
        <v>881</v>
      </c>
      <c r="F194" s="53" t="s">
        <v>882</v>
      </c>
      <c r="G194" s="53">
        <v>3</v>
      </c>
      <c r="H194" s="84"/>
      <c r="I194" s="122"/>
    </row>
    <row r="195" spans="1:9" ht="15.75" customHeight="1" x14ac:dyDescent="0.2">
      <c r="A195" s="52"/>
      <c r="B195" s="53" t="s">
        <v>721</v>
      </c>
      <c r="C195" s="54" t="s">
        <v>234</v>
      </c>
      <c r="D195" s="55" t="s">
        <v>272</v>
      </c>
      <c r="E195" s="54" t="s">
        <v>885</v>
      </c>
      <c r="F195" s="53" t="s">
        <v>886</v>
      </c>
      <c r="G195" s="53">
        <v>3</v>
      </c>
      <c r="H195" s="84"/>
      <c r="I195" s="122"/>
    </row>
    <row r="196" spans="1:9" ht="15.75" customHeight="1" x14ac:dyDescent="0.2">
      <c r="A196" s="48"/>
      <c r="B196" s="49"/>
      <c r="C196" s="50"/>
      <c r="D196" s="51"/>
      <c r="E196" s="54"/>
      <c r="F196" s="53"/>
      <c r="G196" s="49">
        <v>43</v>
      </c>
      <c r="H196" s="84">
        <f>G196*275000</f>
        <v>11825000</v>
      </c>
      <c r="I196" s="122"/>
    </row>
    <row r="197" spans="1:9" ht="22.5" customHeight="1" x14ac:dyDescent="0.2">
      <c r="A197" s="52">
        <v>21</v>
      </c>
      <c r="B197" s="53">
        <v>19010397</v>
      </c>
      <c r="C197" s="54" t="s">
        <v>111</v>
      </c>
      <c r="D197" s="55">
        <v>37088</v>
      </c>
      <c r="E197" s="54" t="s">
        <v>408</v>
      </c>
      <c r="F197" s="53" t="s">
        <v>434</v>
      </c>
      <c r="G197" s="53">
        <v>3</v>
      </c>
      <c r="H197" s="84"/>
      <c r="I197" s="122"/>
    </row>
    <row r="198" spans="1:9" ht="15.75" customHeight="1" x14ac:dyDescent="0.2">
      <c r="A198" s="52"/>
      <c r="B198" s="53">
        <v>19010397</v>
      </c>
      <c r="C198" s="54" t="s">
        <v>111</v>
      </c>
      <c r="D198" s="55">
        <v>37088</v>
      </c>
      <c r="E198" s="54" t="s">
        <v>1107</v>
      </c>
      <c r="F198" s="53" t="s">
        <v>1108</v>
      </c>
      <c r="G198" s="53">
        <v>3</v>
      </c>
      <c r="H198" s="84"/>
      <c r="I198" s="122"/>
    </row>
    <row r="199" spans="1:9" ht="15.75" customHeight="1" x14ac:dyDescent="0.2">
      <c r="A199" s="52"/>
      <c r="B199" s="53">
        <v>19010397</v>
      </c>
      <c r="C199" s="54" t="s">
        <v>111</v>
      </c>
      <c r="D199" s="55">
        <v>37088</v>
      </c>
      <c r="E199" s="54" t="s">
        <v>884</v>
      </c>
      <c r="F199" s="53" t="s">
        <v>1192</v>
      </c>
      <c r="G199" s="53">
        <v>3</v>
      </c>
      <c r="H199" s="84"/>
      <c r="I199" s="122"/>
    </row>
    <row r="200" spans="1:9" ht="15.75" customHeight="1" x14ac:dyDescent="0.2">
      <c r="A200" s="52"/>
      <c r="B200" s="53">
        <v>19010397</v>
      </c>
      <c r="C200" s="54" t="s">
        <v>111</v>
      </c>
      <c r="D200" s="55">
        <v>37088</v>
      </c>
      <c r="E200" s="54" t="s">
        <v>1255</v>
      </c>
      <c r="F200" s="53" t="s">
        <v>1254</v>
      </c>
      <c r="G200" s="53">
        <v>3</v>
      </c>
      <c r="H200" s="84"/>
      <c r="I200" s="122"/>
    </row>
    <row r="201" spans="1:9" ht="15.75" customHeight="1" x14ac:dyDescent="0.2">
      <c r="A201" s="52"/>
      <c r="B201" s="53" t="s">
        <v>1242</v>
      </c>
      <c r="C201" s="54" t="s">
        <v>111</v>
      </c>
      <c r="D201" s="55" t="s">
        <v>658</v>
      </c>
      <c r="E201" s="54" t="s">
        <v>861</v>
      </c>
      <c r="F201" s="53" t="s">
        <v>862</v>
      </c>
      <c r="G201" s="53">
        <v>3</v>
      </c>
      <c r="H201" s="84"/>
      <c r="I201" s="122"/>
    </row>
    <row r="202" spans="1:9" ht="15.75" customHeight="1" x14ac:dyDescent="0.2">
      <c r="A202" s="52"/>
      <c r="B202" s="53" t="s">
        <v>1242</v>
      </c>
      <c r="C202" s="54" t="s">
        <v>111</v>
      </c>
      <c r="D202" s="55" t="s">
        <v>658</v>
      </c>
      <c r="E202" s="54" t="s">
        <v>875</v>
      </c>
      <c r="F202" s="53" t="s">
        <v>1091</v>
      </c>
      <c r="G202" s="53">
        <v>3</v>
      </c>
      <c r="H202" s="84"/>
      <c r="I202" s="122"/>
    </row>
    <row r="203" spans="1:9" ht="15.75" customHeight="1" x14ac:dyDescent="0.2">
      <c r="A203" s="52"/>
      <c r="B203" s="53" t="s">
        <v>1242</v>
      </c>
      <c r="C203" s="54" t="s">
        <v>111</v>
      </c>
      <c r="D203" s="55" t="s">
        <v>658</v>
      </c>
      <c r="E203" s="54" t="s">
        <v>878</v>
      </c>
      <c r="F203" s="53" t="s">
        <v>879</v>
      </c>
      <c r="G203" s="53">
        <v>3</v>
      </c>
      <c r="H203" s="84"/>
      <c r="I203" s="122"/>
    </row>
    <row r="204" spans="1:9" ht="15.75" customHeight="1" x14ac:dyDescent="0.2">
      <c r="A204" s="52"/>
      <c r="B204" s="53" t="s">
        <v>1242</v>
      </c>
      <c r="C204" s="54" t="s">
        <v>111</v>
      </c>
      <c r="D204" s="55" t="s">
        <v>658</v>
      </c>
      <c r="E204" s="54" t="s">
        <v>881</v>
      </c>
      <c r="F204" s="53" t="s">
        <v>882</v>
      </c>
      <c r="G204" s="53">
        <v>3</v>
      </c>
      <c r="H204" s="84"/>
      <c r="I204" s="122"/>
    </row>
    <row r="205" spans="1:9" ht="15.75" customHeight="1" x14ac:dyDescent="0.2">
      <c r="A205" s="52"/>
      <c r="B205" s="53" t="s">
        <v>1242</v>
      </c>
      <c r="C205" s="54" t="s">
        <v>111</v>
      </c>
      <c r="D205" s="55" t="s">
        <v>658</v>
      </c>
      <c r="E205" s="54" t="s">
        <v>885</v>
      </c>
      <c r="F205" s="53" t="s">
        <v>886</v>
      </c>
      <c r="G205" s="53">
        <v>3</v>
      </c>
      <c r="H205" s="84"/>
      <c r="I205" s="122"/>
    </row>
    <row r="206" spans="1:9" ht="15.75" customHeight="1" x14ac:dyDescent="0.2">
      <c r="A206" s="48"/>
      <c r="B206" s="49"/>
      <c r="C206" s="50"/>
      <c r="D206" s="51"/>
      <c r="E206" s="54"/>
      <c r="F206" s="53"/>
      <c r="G206" s="49">
        <v>27</v>
      </c>
      <c r="H206" s="84">
        <f>G206*275000</f>
        <v>7425000</v>
      </c>
      <c r="I206" s="122"/>
    </row>
    <row r="207" spans="1:9" ht="15.75" customHeight="1" x14ac:dyDescent="0.2">
      <c r="A207" s="52">
        <v>22</v>
      </c>
      <c r="B207" s="53">
        <v>19010411</v>
      </c>
      <c r="C207" s="54" t="s">
        <v>724</v>
      </c>
      <c r="D207" s="55">
        <v>36789</v>
      </c>
      <c r="E207" s="54" t="s">
        <v>1107</v>
      </c>
      <c r="F207" s="53" t="s">
        <v>1108</v>
      </c>
      <c r="G207" s="53">
        <v>3</v>
      </c>
      <c r="H207" s="84"/>
      <c r="I207" s="140" t="s">
        <v>1942</v>
      </c>
    </row>
    <row r="208" spans="1:9" ht="15.75" customHeight="1" x14ac:dyDescent="0.2">
      <c r="A208" s="52"/>
      <c r="B208" s="53">
        <v>19010411</v>
      </c>
      <c r="C208" s="54" t="s">
        <v>724</v>
      </c>
      <c r="D208" s="55">
        <v>36789</v>
      </c>
      <c r="E208" s="54" t="s">
        <v>884</v>
      </c>
      <c r="F208" s="53" t="s">
        <v>1192</v>
      </c>
      <c r="G208" s="53">
        <v>3</v>
      </c>
      <c r="H208" s="84"/>
      <c r="I208" s="141"/>
    </row>
    <row r="209" spans="1:9" ht="15.75" customHeight="1" x14ac:dyDescent="0.2">
      <c r="A209" s="52"/>
      <c r="B209" s="53">
        <v>19010411</v>
      </c>
      <c r="C209" s="54" t="s">
        <v>724</v>
      </c>
      <c r="D209" s="55">
        <v>36789</v>
      </c>
      <c r="E209" s="54" t="s">
        <v>1100</v>
      </c>
      <c r="F209" s="53" t="s">
        <v>1101</v>
      </c>
      <c r="G209" s="53">
        <v>3</v>
      </c>
      <c r="H209" s="84"/>
      <c r="I209" s="141"/>
    </row>
    <row r="210" spans="1:9" ht="15.75" customHeight="1" x14ac:dyDescent="0.2">
      <c r="A210" s="52"/>
      <c r="B210" s="53">
        <v>19010411</v>
      </c>
      <c r="C210" s="54" t="s">
        <v>724</v>
      </c>
      <c r="D210" s="55">
        <v>36789</v>
      </c>
      <c r="E210" s="54" t="s">
        <v>1255</v>
      </c>
      <c r="F210" s="53" t="s">
        <v>1254</v>
      </c>
      <c r="G210" s="53">
        <v>3</v>
      </c>
      <c r="H210" s="84"/>
      <c r="I210" s="141"/>
    </row>
    <row r="211" spans="1:9" ht="15.75" customHeight="1" x14ac:dyDescent="0.2">
      <c r="A211" s="52"/>
      <c r="B211" s="53" t="s">
        <v>723</v>
      </c>
      <c r="C211" s="54" t="s">
        <v>724</v>
      </c>
      <c r="D211" s="55" t="s">
        <v>725</v>
      </c>
      <c r="E211" s="54" t="s">
        <v>693</v>
      </c>
      <c r="F211" s="53" t="s">
        <v>694</v>
      </c>
      <c r="G211" s="53">
        <v>1</v>
      </c>
      <c r="H211" s="84"/>
      <c r="I211" s="141"/>
    </row>
    <row r="212" spans="1:9" ht="15.75" customHeight="1" x14ac:dyDescent="0.2">
      <c r="A212" s="52"/>
      <c r="B212" s="53" t="s">
        <v>723</v>
      </c>
      <c r="C212" s="54" t="s">
        <v>724</v>
      </c>
      <c r="D212" s="55" t="s">
        <v>725</v>
      </c>
      <c r="E212" s="54" t="s">
        <v>861</v>
      </c>
      <c r="F212" s="53" t="s">
        <v>862</v>
      </c>
      <c r="G212" s="53">
        <v>3</v>
      </c>
      <c r="H212" s="84"/>
      <c r="I212" s="141"/>
    </row>
    <row r="213" spans="1:9" ht="15.75" customHeight="1" x14ac:dyDescent="0.2">
      <c r="A213" s="52"/>
      <c r="B213" s="53" t="s">
        <v>723</v>
      </c>
      <c r="C213" s="54" t="s">
        <v>724</v>
      </c>
      <c r="D213" s="55" t="s">
        <v>725</v>
      </c>
      <c r="E213" s="54" t="s">
        <v>878</v>
      </c>
      <c r="F213" s="53" t="s">
        <v>879</v>
      </c>
      <c r="G213" s="53">
        <v>3</v>
      </c>
      <c r="H213" s="84"/>
      <c r="I213" s="141"/>
    </row>
    <row r="214" spans="1:9" ht="15.75" customHeight="1" x14ac:dyDescent="0.2">
      <c r="A214" s="52"/>
      <c r="B214" s="53" t="s">
        <v>723</v>
      </c>
      <c r="C214" s="54" t="s">
        <v>724</v>
      </c>
      <c r="D214" s="55" t="s">
        <v>725</v>
      </c>
      <c r="E214" s="54" t="s">
        <v>881</v>
      </c>
      <c r="F214" s="53" t="s">
        <v>882</v>
      </c>
      <c r="G214" s="53">
        <v>3</v>
      </c>
      <c r="H214" s="84"/>
      <c r="I214" s="141"/>
    </row>
    <row r="215" spans="1:9" ht="15.75" customHeight="1" x14ac:dyDescent="0.2">
      <c r="A215" s="52"/>
      <c r="B215" s="53" t="s">
        <v>723</v>
      </c>
      <c r="C215" s="54" t="s">
        <v>724</v>
      </c>
      <c r="D215" s="55" t="s">
        <v>725</v>
      </c>
      <c r="E215" s="54" t="s">
        <v>885</v>
      </c>
      <c r="F215" s="53" t="s">
        <v>886</v>
      </c>
      <c r="G215" s="53">
        <v>3</v>
      </c>
      <c r="H215" s="84"/>
      <c r="I215" s="141"/>
    </row>
    <row r="216" spans="1:9" ht="15.75" customHeight="1" x14ac:dyDescent="0.2">
      <c r="A216" s="48"/>
      <c r="B216" s="49"/>
      <c r="C216" s="50"/>
      <c r="D216" s="51"/>
      <c r="E216" s="54"/>
      <c r="F216" s="53"/>
      <c r="G216" s="49">
        <v>25</v>
      </c>
      <c r="H216" s="84">
        <f>G216*275000-500000</f>
        <v>6375000</v>
      </c>
      <c r="I216" s="142"/>
    </row>
    <row r="217" spans="1:9" ht="15.75" customHeight="1" x14ac:dyDescent="0.2">
      <c r="A217" s="52">
        <v>23</v>
      </c>
      <c r="B217" s="53">
        <v>19010413</v>
      </c>
      <c r="C217" s="54" t="s">
        <v>447</v>
      </c>
      <c r="D217" s="55">
        <v>37208</v>
      </c>
      <c r="E217" s="54" t="s">
        <v>1107</v>
      </c>
      <c r="F217" s="53" t="s">
        <v>1108</v>
      </c>
      <c r="G217" s="53">
        <v>3</v>
      </c>
      <c r="H217" s="84"/>
      <c r="I217" s="122"/>
    </row>
    <row r="218" spans="1:9" ht="15.75" customHeight="1" x14ac:dyDescent="0.2">
      <c r="A218" s="52"/>
      <c r="B218" s="53">
        <v>19010413</v>
      </c>
      <c r="C218" s="54" t="s">
        <v>447</v>
      </c>
      <c r="D218" s="55">
        <v>37208</v>
      </c>
      <c r="E218" s="54" t="s">
        <v>884</v>
      </c>
      <c r="F218" s="53" t="s">
        <v>1192</v>
      </c>
      <c r="G218" s="53">
        <v>3</v>
      </c>
      <c r="H218" s="84"/>
      <c r="I218" s="122"/>
    </row>
    <row r="219" spans="1:9" ht="15.75" customHeight="1" x14ac:dyDescent="0.2">
      <c r="A219" s="52"/>
      <c r="B219" s="53">
        <v>19010413</v>
      </c>
      <c r="C219" s="54" t="s">
        <v>447</v>
      </c>
      <c r="D219" s="55">
        <v>37208</v>
      </c>
      <c r="E219" s="54" t="s">
        <v>1255</v>
      </c>
      <c r="F219" s="53" t="s">
        <v>1254</v>
      </c>
      <c r="G219" s="53">
        <v>3</v>
      </c>
      <c r="H219" s="84"/>
      <c r="I219" s="122"/>
    </row>
    <row r="220" spans="1:9" ht="15.75" customHeight="1" x14ac:dyDescent="0.2">
      <c r="A220" s="52"/>
      <c r="B220" s="53" t="s">
        <v>1241</v>
      </c>
      <c r="C220" s="54" t="s">
        <v>447</v>
      </c>
      <c r="D220" s="55" t="s">
        <v>448</v>
      </c>
      <c r="E220" s="54" t="s">
        <v>446</v>
      </c>
      <c r="F220" s="53" t="s">
        <v>1090</v>
      </c>
      <c r="G220" s="53">
        <v>3</v>
      </c>
      <c r="H220" s="84"/>
      <c r="I220" s="122"/>
    </row>
    <row r="221" spans="1:9" ht="15.75" customHeight="1" x14ac:dyDescent="0.2">
      <c r="A221" s="52"/>
      <c r="B221" s="53" t="s">
        <v>1241</v>
      </c>
      <c r="C221" s="54" t="s">
        <v>447</v>
      </c>
      <c r="D221" s="55" t="s">
        <v>448</v>
      </c>
      <c r="E221" s="54" t="s">
        <v>861</v>
      </c>
      <c r="F221" s="53" t="s">
        <v>862</v>
      </c>
      <c r="G221" s="53">
        <v>3</v>
      </c>
      <c r="H221" s="84"/>
      <c r="I221" s="122"/>
    </row>
    <row r="222" spans="1:9" ht="15.75" customHeight="1" x14ac:dyDescent="0.2">
      <c r="A222" s="52"/>
      <c r="B222" s="53" t="s">
        <v>1241</v>
      </c>
      <c r="C222" s="54" t="s">
        <v>447</v>
      </c>
      <c r="D222" s="55" t="s">
        <v>448</v>
      </c>
      <c r="E222" s="54" t="s">
        <v>878</v>
      </c>
      <c r="F222" s="53" t="s">
        <v>879</v>
      </c>
      <c r="G222" s="53">
        <v>3</v>
      </c>
      <c r="H222" s="84"/>
      <c r="I222" s="122"/>
    </row>
    <row r="223" spans="1:9" ht="15.75" customHeight="1" x14ac:dyDescent="0.2">
      <c r="A223" s="52"/>
      <c r="B223" s="53" t="s">
        <v>1241</v>
      </c>
      <c r="C223" s="54" t="s">
        <v>447</v>
      </c>
      <c r="D223" s="55" t="s">
        <v>448</v>
      </c>
      <c r="E223" s="54" t="s">
        <v>881</v>
      </c>
      <c r="F223" s="53" t="s">
        <v>882</v>
      </c>
      <c r="G223" s="53">
        <v>3</v>
      </c>
      <c r="H223" s="84"/>
      <c r="I223" s="122"/>
    </row>
    <row r="224" spans="1:9" ht="15.75" customHeight="1" x14ac:dyDescent="0.2">
      <c r="A224" s="52"/>
      <c r="B224" s="53" t="s">
        <v>1241</v>
      </c>
      <c r="C224" s="54" t="s">
        <v>447</v>
      </c>
      <c r="D224" s="55" t="s">
        <v>448</v>
      </c>
      <c r="E224" s="54" t="s">
        <v>885</v>
      </c>
      <c r="F224" s="53" t="s">
        <v>886</v>
      </c>
      <c r="G224" s="53">
        <v>3</v>
      </c>
      <c r="H224" s="84"/>
      <c r="I224" s="122"/>
    </row>
    <row r="225" spans="1:9" ht="15.75" customHeight="1" x14ac:dyDescent="0.2">
      <c r="A225" s="48"/>
      <c r="B225" s="49"/>
      <c r="C225" s="50"/>
      <c r="D225" s="51"/>
      <c r="E225" s="54"/>
      <c r="F225" s="53"/>
      <c r="G225" s="49">
        <v>24</v>
      </c>
      <c r="H225" s="84">
        <f>G225*275000</f>
        <v>6600000</v>
      </c>
      <c r="I225" s="122"/>
    </row>
    <row r="226" spans="1:9" ht="15.75" customHeight="1" x14ac:dyDescent="0.2">
      <c r="A226" s="52">
        <v>24</v>
      </c>
      <c r="B226" s="53">
        <v>19010414</v>
      </c>
      <c r="C226" s="54" t="s">
        <v>665</v>
      </c>
      <c r="D226" s="55">
        <v>37168</v>
      </c>
      <c r="E226" s="54" t="s">
        <v>1107</v>
      </c>
      <c r="F226" s="53" t="s">
        <v>1108</v>
      </c>
      <c r="G226" s="53">
        <v>3</v>
      </c>
      <c r="H226" s="84"/>
      <c r="I226" s="122"/>
    </row>
    <row r="227" spans="1:9" ht="15.75" customHeight="1" x14ac:dyDescent="0.2">
      <c r="A227" s="52"/>
      <c r="B227" s="53">
        <v>19010414</v>
      </c>
      <c r="C227" s="54" t="s">
        <v>665</v>
      </c>
      <c r="D227" s="55">
        <v>37168</v>
      </c>
      <c r="E227" s="54" t="s">
        <v>884</v>
      </c>
      <c r="F227" s="53" t="s">
        <v>1192</v>
      </c>
      <c r="G227" s="53">
        <v>3</v>
      </c>
      <c r="H227" s="84"/>
      <c r="I227" s="122"/>
    </row>
    <row r="228" spans="1:9" ht="15.75" customHeight="1" x14ac:dyDescent="0.2">
      <c r="A228" s="52"/>
      <c r="B228" s="53">
        <v>19010414</v>
      </c>
      <c r="C228" s="54" t="s">
        <v>665</v>
      </c>
      <c r="D228" s="55">
        <v>37168</v>
      </c>
      <c r="E228" s="54" t="s">
        <v>1255</v>
      </c>
      <c r="F228" s="53" t="s">
        <v>1254</v>
      </c>
      <c r="G228" s="53">
        <v>3</v>
      </c>
      <c r="H228" s="84"/>
      <c r="I228" s="122"/>
    </row>
    <row r="229" spans="1:9" ht="15.75" customHeight="1" x14ac:dyDescent="0.2">
      <c r="A229" s="52"/>
      <c r="B229" s="53" t="s">
        <v>726</v>
      </c>
      <c r="C229" s="54" t="s">
        <v>665</v>
      </c>
      <c r="D229" s="55">
        <v>36991</v>
      </c>
      <c r="E229" s="54" t="s">
        <v>655</v>
      </c>
      <c r="F229" s="53" t="s">
        <v>656</v>
      </c>
      <c r="G229" s="53">
        <v>1</v>
      </c>
      <c r="H229" s="84"/>
      <c r="I229" s="122"/>
    </row>
    <row r="230" spans="1:9" ht="15.75" customHeight="1" x14ac:dyDescent="0.2">
      <c r="A230" s="52"/>
      <c r="B230" s="53" t="s">
        <v>726</v>
      </c>
      <c r="C230" s="54" t="s">
        <v>665</v>
      </c>
      <c r="D230" s="55">
        <v>36991</v>
      </c>
      <c r="E230" s="54" t="s">
        <v>693</v>
      </c>
      <c r="F230" s="53" t="s">
        <v>694</v>
      </c>
      <c r="G230" s="53">
        <v>1</v>
      </c>
      <c r="H230" s="84"/>
      <c r="I230" s="122"/>
    </row>
    <row r="231" spans="1:9" ht="15.75" customHeight="1" x14ac:dyDescent="0.2">
      <c r="A231" s="52"/>
      <c r="B231" s="53" t="s">
        <v>726</v>
      </c>
      <c r="C231" s="54" t="s">
        <v>665</v>
      </c>
      <c r="D231" s="55">
        <v>36991</v>
      </c>
      <c r="E231" s="54" t="s">
        <v>861</v>
      </c>
      <c r="F231" s="53" t="s">
        <v>862</v>
      </c>
      <c r="G231" s="53">
        <v>3</v>
      </c>
      <c r="H231" s="84"/>
      <c r="I231" s="122"/>
    </row>
    <row r="232" spans="1:9" ht="15.75" customHeight="1" x14ac:dyDescent="0.2">
      <c r="A232" s="52"/>
      <c r="B232" s="53" t="s">
        <v>726</v>
      </c>
      <c r="C232" s="54" t="s">
        <v>665</v>
      </c>
      <c r="D232" s="55">
        <v>36991</v>
      </c>
      <c r="E232" s="54" t="s">
        <v>878</v>
      </c>
      <c r="F232" s="53" t="s">
        <v>879</v>
      </c>
      <c r="G232" s="53">
        <v>3</v>
      </c>
      <c r="H232" s="84"/>
      <c r="I232" s="122"/>
    </row>
    <row r="233" spans="1:9" ht="15.75" customHeight="1" x14ac:dyDescent="0.2">
      <c r="A233" s="52"/>
      <c r="B233" s="53" t="s">
        <v>726</v>
      </c>
      <c r="C233" s="54" t="s">
        <v>665</v>
      </c>
      <c r="D233" s="55">
        <v>36991</v>
      </c>
      <c r="E233" s="54" t="s">
        <v>881</v>
      </c>
      <c r="F233" s="53" t="s">
        <v>882</v>
      </c>
      <c r="G233" s="53">
        <v>3</v>
      </c>
      <c r="H233" s="84"/>
      <c r="I233" s="122"/>
    </row>
    <row r="234" spans="1:9" ht="15.75" customHeight="1" x14ac:dyDescent="0.2">
      <c r="A234" s="52"/>
      <c r="B234" s="53" t="s">
        <v>726</v>
      </c>
      <c r="C234" s="54" t="s">
        <v>665</v>
      </c>
      <c r="D234" s="55">
        <v>36991</v>
      </c>
      <c r="E234" s="54" t="s">
        <v>885</v>
      </c>
      <c r="F234" s="53" t="s">
        <v>886</v>
      </c>
      <c r="G234" s="53">
        <v>3</v>
      </c>
      <c r="H234" s="84"/>
      <c r="I234" s="122"/>
    </row>
    <row r="235" spans="1:9" ht="15.75" customHeight="1" x14ac:dyDescent="0.2">
      <c r="A235" s="48"/>
      <c r="B235" s="49"/>
      <c r="C235" s="50"/>
      <c r="D235" s="51"/>
      <c r="E235" s="54"/>
      <c r="F235" s="53"/>
      <c r="G235" s="49">
        <v>23</v>
      </c>
      <c r="H235" s="84">
        <f>G235*275000</f>
        <v>6325000</v>
      </c>
      <c r="I235" s="122"/>
    </row>
    <row r="236" spans="1:9" ht="15.75" customHeight="1" x14ac:dyDescent="0.2">
      <c r="A236" s="52">
        <v>25</v>
      </c>
      <c r="B236" s="53">
        <v>19010419</v>
      </c>
      <c r="C236" s="54" t="s">
        <v>869</v>
      </c>
      <c r="D236" s="55">
        <v>37044</v>
      </c>
      <c r="E236" s="54" t="s">
        <v>1107</v>
      </c>
      <c r="F236" s="53" t="s">
        <v>1108</v>
      </c>
      <c r="G236" s="53">
        <v>3</v>
      </c>
      <c r="H236" s="84"/>
      <c r="I236" s="122"/>
    </row>
    <row r="237" spans="1:9" ht="15.75" customHeight="1" x14ac:dyDescent="0.2">
      <c r="A237" s="52"/>
      <c r="B237" s="53">
        <v>19010419</v>
      </c>
      <c r="C237" s="54" t="s">
        <v>869</v>
      </c>
      <c r="D237" s="55">
        <v>37044</v>
      </c>
      <c r="E237" s="54" t="s">
        <v>884</v>
      </c>
      <c r="F237" s="53" t="s">
        <v>1192</v>
      </c>
      <c r="G237" s="53">
        <v>3</v>
      </c>
      <c r="H237" s="84"/>
      <c r="I237" s="122"/>
    </row>
    <row r="238" spans="1:9" ht="15.75" customHeight="1" x14ac:dyDescent="0.2">
      <c r="A238" s="52"/>
      <c r="B238" s="53">
        <v>19010419</v>
      </c>
      <c r="C238" s="54" t="s">
        <v>869</v>
      </c>
      <c r="D238" s="55">
        <v>37044</v>
      </c>
      <c r="E238" s="54" t="s">
        <v>1255</v>
      </c>
      <c r="F238" s="53" t="s">
        <v>1254</v>
      </c>
      <c r="G238" s="53">
        <v>3</v>
      </c>
      <c r="H238" s="84"/>
      <c r="I238" s="122"/>
    </row>
    <row r="239" spans="1:9" ht="15.75" customHeight="1" x14ac:dyDescent="0.2">
      <c r="A239" s="52"/>
      <c r="B239" s="53" t="s">
        <v>1240</v>
      </c>
      <c r="C239" s="54" t="s">
        <v>869</v>
      </c>
      <c r="D239" s="55">
        <v>36928</v>
      </c>
      <c r="E239" s="54" t="s">
        <v>861</v>
      </c>
      <c r="F239" s="53" t="s">
        <v>862</v>
      </c>
      <c r="G239" s="53">
        <v>3</v>
      </c>
      <c r="H239" s="84"/>
      <c r="I239" s="122"/>
    </row>
    <row r="240" spans="1:9" ht="15.75" customHeight="1" x14ac:dyDescent="0.2">
      <c r="A240" s="52"/>
      <c r="B240" s="53" t="s">
        <v>1240</v>
      </c>
      <c r="C240" s="54" t="s">
        <v>869</v>
      </c>
      <c r="D240" s="55">
        <v>36928</v>
      </c>
      <c r="E240" s="54" t="s">
        <v>878</v>
      </c>
      <c r="F240" s="53" t="s">
        <v>879</v>
      </c>
      <c r="G240" s="53">
        <v>3</v>
      </c>
      <c r="H240" s="84"/>
      <c r="I240" s="122"/>
    </row>
    <row r="241" spans="1:9" ht="15.75" customHeight="1" x14ac:dyDescent="0.2">
      <c r="A241" s="52"/>
      <c r="B241" s="53" t="s">
        <v>1240</v>
      </c>
      <c r="C241" s="54" t="s">
        <v>869</v>
      </c>
      <c r="D241" s="55">
        <v>36928</v>
      </c>
      <c r="E241" s="54" t="s">
        <v>881</v>
      </c>
      <c r="F241" s="53" t="s">
        <v>882</v>
      </c>
      <c r="G241" s="53">
        <v>3</v>
      </c>
      <c r="H241" s="84"/>
      <c r="I241" s="122"/>
    </row>
    <row r="242" spans="1:9" ht="15.75" customHeight="1" x14ac:dyDescent="0.2">
      <c r="A242" s="52"/>
      <c r="B242" s="53" t="s">
        <v>1240</v>
      </c>
      <c r="C242" s="54" t="s">
        <v>869</v>
      </c>
      <c r="D242" s="55">
        <v>36928</v>
      </c>
      <c r="E242" s="54" t="s">
        <v>885</v>
      </c>
      <c r="F242" s="53" t="s">
        <v>886</v>
      </c>
      <c r="G242" s="53">
        <v>3</v>
      </c>
      <c r="H242" s="84"/>
      <c r="I242" s="122"/>
    </row>
    <row r="243" spans="1:9" ht="15.75" customHeight="1" x14ac:dyDescent="0.2">
      <c r="A243" s="48"/>
      <c r="B243" s="49"/>
      <c r="C243" s="50"/>
      <c r="D243" s="51"/>
      <c r="E243" s="54"/>
      <c r="F243" s="53"/>
      <c r="G243" s="49">
        <v>21</v>
      </c>
      <c r="H243" s="84">
        <f>G243*275000</f>
        <v>5775000</v>
      </c>
      <c r="I243" s="122"/>
    </row>
    <row r="244" spans="1:9" ht="15.75" customHeight="1" x14ac:dyDescent="0.2">
      <c r="A244" s="52">
        <v>26</v>
      </c>
      <c r="B244" s="53">
        <v>19010423</v>
      </c>
      <c r="C244" s="54" t="s">
        <v>870</v>
      </c>
      <c r="D244" s="55">
        <v>37227</v>
      </c>
      <c r="E244" s="54" t="s">
        <v>1107</v>
      </c>
      <c r="F244" s="53" t="s">
        <v>1108</v>
      </c>
      <c r="G244" s="53">
        <v>3</v>
      </c>
      <c r="H244" s="84"/>
      <c r="I244" s="122"/>
    </row>
    <row r="245" spans="1:9" ht="15.75" customHeight="1" x14ac:dyDescent="0.2">
      <c r="A245" s="52"/>
      <c r="B245" s="53">
        <v>19010423</v>
      </c>
      <c r="C245" s="54" t="s">
        <v>870</v>
      </c>
      <c r="D245" s="55">
        <v>37227</v>
      </c>
      <c r="E245" s="54" t="s">
        <v>884</v>
      </c>
      <c r="F245" s="53" t="s">
        <v>1192</v>
      </c>
      <c r="G245" s="53">
        <v>3</v>
      </c>
      <c r="H245" s="84"/>
      <c r="I245" s="122"/>
    </row>
    <row r="246" spans="1:9" ht="15.75" customHeight="1" x14ac:dyDescent="0.2">
      <c r="A246" s="52"/>
      <c r="B246" s="53">
        <v>19010423</v>
      </c>
      <c r="C246" s="54" t="s">
        <v>870</v>
      </c>
      <c r="D246" s="55">
        <v>37227</v>
      </c>
      <c r="E246" s="54" t="s">
        <v>1255</v>
      </c>
      <c r="F246" s="53" t="s">
        <v>1254</v>
      </c>
      <c r="G246" s="53">
        <v>3</v>
      </c>
      <c r="H246" s="84"/>
      <c r="I246" s="122"/>
    </row>
    <row r="247" spans="1:9" ht="15.75" customHeight="1" x14ac:dyDescent="0.2">
      <c r="A247" s="52"/>
      <c r="B247" s="53" t="s">
        <v>1239</v>
      </c>
      <c r="C247" s="54" t="s">
        <v>870</v>
      </c>
      <c r="D247" s="55">
        <v>36934</v>
      </c>
      <c r="E247" s="54" t="s">
        <v>861</v>
      </c>
      <c r="F247" s="53" t="s">
        <v>862</v>
      </c>
      <c r="G247" s="53">
        <v>3</v>
      </c>
      <c r="H247" s="84"/>
      <c r="I247" s="122"/>
    </row>
    <row r="248" spans="1:9" ht="15.75" customHeight="1" x14ac:dyDescent="0.2">
      <c r="A248" s="52"/>
      <c r="B248" s="53" t="s">
        <v>1239</v>
      </c>
      <c r="C248" s="54" t="s">
        <v>870</v>
      </c>
      <c r="D248" s="55">
        <v>36934</v>
      </c>
      <c r="E248" s="54" t="s">
        <v>878</v>
      </c>
      <c r="F248" s="53" t="s">
        <v>879</v>
      </c>
      <c r="G248" s="53">
        <v>3</v>
      </c>
      <c r="H248" s="84"/>
      <c r="I248" s="122"/>
    </row>
    <row r="249" spans="1:9" ht="15.75" customHeight="1" x14ac:dyDescent="0.2">
      <c r="A249" s="52"/>
      <c r="B249" s="53" t="s">
        <v>1239</v>
      </c>
      <c r="C249" s="54" t="s">
        <v>870</v>
      </c>
      <c r="D249" s="55">
        <v>36934</v>
      </c>
      <c r="E249" s="54" t="s">
        <v>881</v>
      </c>
      <c r="F249" s="53" t="s">
        <v>882</v>
      </c>
      <c r="G249" s="53">
        <v>3</v>
      </c>
      <c r="H249" s="84"/>
      <c r="I249" s="122"/>
    </row>
    <row r="250" spans="1:9" ht="15.75" customHeight="1" x14ac:dyDescent="0.2">
      <c r="A250" s="52"/>
      <c r="B250" s="53" t="s">
        <v>1239</v>
      </c>
      <c r="C250" s="54" t="s">
        <v>870</v>
      </c>
      <c r="D250" s="55">
        <v>36934</v>
      </c>
      <c r="E250" s="54" t="s">
        <v>885</v>
      </c>
      <c r="F250" s="53" t="s">
        <v>886</v>
      </c>
      <c r="G250" s="53">
        <v>3</v>
      </c>
      <c r="H250" s="84"/>
      <c r="I250" s="122"/>
    </row>
    <row r="251" spans="1:9" ht="15.75" customHeight="1" x14ac:dyDescent="0.2">
      <c r="A251" s="48"/>
      <c r="B251" s="49"/>
      <c r="C251" s="50"/>
      <c r="D251" s="51"/>
      <c r="E251" s="54"/>
      <c r="F251" s="53"/>
      <c r="G251" s="49">
        <v>21</v>
      </c>
      <c r="H251" s="84">
        <f>G251*275000</f>
        <v>5775000</v>
      </c>
      <c r="I251" s="122"/>
    </row>
    <row r="252" spans="1:9" ht="22.5" customHeight="1" x14ac:dyDescent="0.2">
      <c r="A252" s="52">
        <v>27</v>
      </c>
      <c r="B252" s="53">
        <v>19010424</v>
      </c>
      <c r="C252" s="54" t="s">
        <v>432</v>
      </c>
      <c r="D252" s="55">
        <v>36865</v>
      </c>
      <c r="E252" s="54" t="s">
        <v>408</v>
      </c>
      <c r="F252" s="53" t="s">
        <v>427</v>
      </c>
      <c r="G252" s="53">
        <v>3</v>
      </c>
      <c r="H252" s="84"/>
      <c r="I252" s="122"/>
    </row>
    <row r="253" spans="1:9" ht="15.75" customHeight="1" x14ac:dyDescent="0.2">
      <c r="A253" s="52"/>
      <c r="B253" s="53">
        <v>19010424</v>
      </c>
      <c r="C253" s="54" t="s">
        <v>432</v>
      </c>
      <c r="D253" s="55">
        <v>36865</v>
      </c>
      <c r="E253" s="54" t="s">
        <v>1107</v>
      </c>
      <c r="F253" s="53" t="s">
        <v>1108</v>
      </c>
      <c r="G253" s="53">
        <v>3</v>
      </c>
      <c r="H253" s="84"/>
      <c r="I253" s="122"/>
    </row>
    <row r="254" spans="1:9" ht="15.75" customHeight="1" x14ac:dyDescent="0.2">
      <c r="A254" s="52"/>
      <c r="B254" s="53">
        <v>19010424</v>
      </c>
      <c r="C254" s="54" t="s">
        <v>432</v>
      </c>
      <c r="D254" s="55">
        <v>36865</v>
      </c>
      <c r="E254" s="54" t="s">
        <v>884</v>
      </c>
      <c r="F254" s="53" t="s">
        <v>1192</v>
      </c>
      <c r="G254" s="53">
        <v>3</v>
      </c>
      <c r="H254" s="84"/>
      <c r="I254" s="122"/>
    </row>
    <row r="255" spans="1:9" ht="15.75" customHeight="1" x14ac:dyDescent="0.2">
      <c r="A255" s="52"/>
      <c r="B255" s="53">
        <v>19010424</v>
      </c>
      <c r="C255" s="54" t="s">
        <v>432</v>
      </c>
      <c r="D255" s="55">
        <v>36865</v>
      </c>
      <c r="E255" s="54" t="s">
        <v>1255</v>
      </c>
      <c r="F255" s="53" t="s">
        <v>1254</v>
      </c>
      <c r="G255" s="53">
        <v>3</v>
      </c>
      <c r="H255" s="84"/>
      <c r="I255" s="122"/>
    </row>
    <row r="256" spans="1:9" ht="15.75" customHeight="1" x14ac:dyDescent="0.2">
      <c r="A256" s="52"/>
      <c r="B256" s="53" t="s">
        <v>728</v>
      </c>
      <c r="C256" s="54" t="s">
        <v>432</v>
      </c>
      <c r="D256" s="55">
        <v>36865</v>
      </c>
      <c r="E256" s="54" t="s">
        <v>436</v>
      </c>
      <c r="F256" s="53" t="s">
        <v>1170</v>
      </c>
      <c r="G256" s="53">
        <v>2</v>
      </c>
      <c r="H256" s="84"/>
      <c r="I256" s="122"/>
    </row>
    <row r="257" spans="1:9" ht="15.75" customHeight="1" x14ac:dyDescent="0.2">
      <c r="A257" s="52"/>
      <c r="B257" s="53" t="s">
        <v>728</v>
      </c>
      <c r="C257" s="54" t="s">
        <v>432</v>
      </c>
      <c r="D257" s="55">
        <v>36658</v>
      </c>
      <c r="E257" s="54" t="s">
        <v>693</v>
      </c>
      <c r="F257" s="53" t="s">
        <v>694</v>
      </c>
      <c r="G257" s="53">
        <v>1</v>
      </c>
      <c r="H257" s="84"/>
      <c r="I257" s="122"/>
    </row>
    <row r="258" spans="1:9" ht="15.75" customHeight="1" x14ac:dyDescent="0.2">
      <c r="A258" s="52"/>
      <c r="B258" s="53" t="s">
        <v>728</v>
      </c>
      <c r="C258" s="54" t="s">
        <v>432</v>
      </c>
      <c r="D258" s="55">
        <v>36658</v>
      </c>
      <c r="E258" s="54" t="s">
        <v>861</v>
      </c>
      <c r="F258" s="53" t="s">
        <v>862</v>
      </c>
      <c r="G258" s="53">
        <v>3</v>
      </c>
      <c r="H258" s="84"/>
      <c r="I258" s="122"/>
    </row>
    <row r="259" spans="1:9" ht="15.75" customHeight="1" x14ac:dyDescent="0.2">
      <c r="A259" s="52"/>
      <c r="B259" s="53" t="s">
        <v>728</v>
      </c>
      <c r="C259" s="54" t="s">
        <v>432</v>
      </c>
      <c r="D259" s="55">
        <v>36658</v>
      </c>
      <c r="E259" s="54" t="s">
        <v>878</v>
      </c>
      <c r="F259" s="53" t="s">
        <v>879</v>
      </c>
      <c r="G259" s="53">
        <v>3</v>
      </c>
      <c r="H259" s="84"/>
      <c r="I259" s="122"/>
    </row>
    <row r="260" spans="1:9" ht="15.75" customHeight="1" x14ac:dyDescent="0.2">
      <c r="A260" s="52"/>
      <c r="B260" s="53" t="s">
        <v>728</v>
      </c>
      <c r="C260" s="54" t="s">
        <v>432</v>
      </c>
      <c r="D260" s="55">
        <v>36658</v>
      </c>
      <c r="E260" s="54" t="s">
        <v>881</v>
      </c>
      <c r="F260" s="53" t="s">
        <v>882</v>
      </c>
      <c r="G260" s="53">
        <v>3</v>
      </c>
      <c r="H260" s="84"/>
      <c r="I260" s="122"/>
    </row>
    <row r="261" spans="1:9" ht="15.75" customHeight="1" x14ac:dyDescent="0.2">
      <c r="A261" s="52"/>
      <c r="B261" s="53" t="s">
        <v>728</v>
      </c>
      <c r="C261" s="54" t="s">
        <v>432</v>
      </c>
      <c r="D261" s="55">
        <v>36658</v>
      </c>
      <c r="E261" s="54" t="s">
        <v>885</v>
      </c>
      <c r="F261" s="53" t="s">
        <v>886</v>
      </c>
      <c r="G261" s="53">
        <v>3</v>
      </c>
      <c r="H261" s="84"/>
      <c r="I261" s="122"/>
    </row>
    <row r="262" spans="1:9" ht="15.75" customHeight="1" x14ac:dyDescent="0.2">
      <c r="A262" s="48"/>
      <c r="B262" s="49"/>
      <c r="C262" s="50"/>
      <c r="D262" s="51"/>
      <c r="E262" s="54"/>
      <c r="F262" s="53"/>
      <c r="G262" s="49">
        <v>27</v>
      </c>
      <c r="H262" s="84">
        <f>G262*275000</f>
        <v>7425000</v>
      </c>
      <c r="I262" s="122"/>
    </row>
    <row r="263" spans="1:9" ht="15.75" customHeight="1" x14ac:dyDescent="0.2">
      <c r="A263" s="52">
        <v>28</v>
      </c>
      <c r="B263" s="53">
        <v>19010428</v>
      </c>
      <c r="C263" s="54" t="s">
        <v>880</v>
      </c>
      <c r="D263" s="55">
        <v>37014</v>
      </c>
      <c r="E263" s="54" t="s">
        <v>1107</v>
      </c>
      <c r="F263" s="53" t="s">
        <v>1108</v>
      </c>
      <c r="G263" s="53">
        <v>3</v>
      </c>
      <c r="H263" s="84"/>
      <c r="I263" s="122"/>
    </row>
    <row r="264" spans="1:9" ht="15.75" customHeight="1" x14ac:dyDescent="0.2">
      <c r="A264" s="52"/>
      <c r="B264" s="53">
        <v>19010428</v>
      </c>
      <c r="C264" s="54" t="s">
        <v>880</v>
      </c>
      <c r="D264" s="55">
        <v>37014</v>
      </c>
      <c r="E264" s="54" t="s">
        <v>884</v>
      </c>
      <c r="F264" s="53" t="s">
        <v>1192</v>
      </c>
      <c r="G264" s="53">
        <v>3</v>
      </c>
      <c r="H264" s="84"/>
      <c r="I264" s="122"/>
    </row>
    <row r="265" spans="1:9" ht="15.75" customHeight="1" x14ac:dyDescent="0.2">
      <c r="A265" s="52"/>
      <c r="B265" s="53">
        <v>19010428</v>
      </c>
      <c r="C265" s="54" t="s">
        <v>880</v>
      </c>
      <c r="D265" s="55">
        <v>37014</v>
      </c>
      <c r="E265" s="54" t="s">
        <v>1100</v>
      </c>
      <c r="F265" s="53" t="s">
        <v>1101</v>
      </c>
      <c r="G265" s="53">
        <v>3</v>
      </c>
      <c r="H265" s="84"/>
      <c r="I265" s="122"/>
    </row>
    <row r="266" spans="1:9" ht="15.75" customHeight="1" x14ac:dyDescent="0.2">
      <c r="A266" s="52"/>
      <c r="B266" s="53">
        <v>19010428</v>
      </c>
      <c r="C266" s="54" t="s">
        <v>880</v>
      </c>
      <c r="D266" s="55">
        <v>37014</v>
      </c>
      <c r="E266" s="54" t="s">
        <v>1255</v>
      </c>
      <c r="F266" s="53" t="s">
        <v>1254</v>
      </c>
      <c r="G266" s="53">
        <v>3</v>
      </c>
      <c r="H266" s="84"/>
      <c r="I266" s="122"/>
    </row>
    <row r="267" spans="1:9" ht="15.75" customHeight="1" x14ac:dyDescent="0.2">
      <c r="A267" s="48"/>
      <c r="B267" s="49"/>
      <c r="C267" s="50"/>
      <c r="D267" s="51"/>
      <c r="E267" s="54"/>
      <c r="F267" s="53"/>
      <c r="G267" s="49">
        <v>12</v>
      </c>
      <c r="H267" s="84">
        <f>G267*275000</f>
        <v>3300000</v>
      </c>
      <c r="I267" s="122"/>
    </row>
    <row r="268" spans="1:9" ht="15.75" customHeight="1" x14ac:dyDescent="0.2">
      <c r="A268" s="52">
        <v>29</v>
      </c>
      <c r="B268" s="53">
        <v>19010447</v>
      </c>
      <c r="C268" s="54" t="s">
        <v>731</v>
      </c>
      <c r="D268" s="55">
        <v>37085</v>
      </c>
      <c r="E268" s="54" t="s">
        <v>1107</v>
      </c>
      <c r="F268" s="53" t="s">
        <v>1108</v>
      </c>
      <c r="G268" s="53">
        <v>3</v>
      </c>
      <c r="H268" s="84"/>
      <c r="I268" s="122"/>
    </row>
    <row r="269" spans="1:9" ht="15.75" customHeight="1" x14ac:dyDescent="0.2">
      <c r="A269" s="52"/>
      <c r="B269" s="53">
        <v>19010447</v>
      </c>
      <c r="C269" s="54" t="s">
        <v>731</v>
      </c>
      <c r="D269" s="55">
        <v>37085</v>
      </c>
      <c r="E269" s="54" t="s">
        <v>884</v>
      </c>
      <c r="F269" s="53" t="s">
        <v>1192</v>
      </c>
      <c r="G269" s="53">
        <v>3</v>
      </c>
      <c r="H269" s="84"/>
      <c r="I269" s="122"/>
    </row>
    <row r="270" spans="1:9" ht="15.75" customHeight="1" x14ac:dyDescent="0.2">
      <c r="A270" s="52"/>
      <c r="B270" s="53">
        <v>19010447</v>
      </c>
      <c r="C270" s="54" t="s">
        <v>731</v>
      </c>
      <c r="D270" s="55">
        <v>37085</v>
      </c>
      <c r="E270" s="54" t="s">
        <v>1255</v>
      </c>
      <c r="F270" s="53" t="s">
        <v>1254</v>
      </c>
      <c r="G270" s="53">
        <v>3</v>
      </c>
      <c r="H270" s="84"/>
      <c r="I270" s="122"/>
    </row>
    <row r="271" spans="1:9" ht="15.75" customHeight="1" x14ac:dyDescent="0.2">
      <c r="A271" s="52"/>
      <c r="B271" s="53" t="s">
        <v>730</v>
      </c>
      <c r="C271" s="54" t="s">
        <v>731</v>
      </c>
      <c r="D271" s="55" t="s">
        <v>732</v>
      </c>
      <c r="E271" s="54" t="s">
        <v>693</v>
      </c>
      <c r="F271" s="53" t="s">
        <v>694</v>
      </c>
      <c r="G271" s="53">
        <v>1</v>
      </c>
      <c r="H271" s="84"/>
      <c r="I271" s="122"/>
    </row>
    <row r="272" spans="1:9" ht="15.75" customHeight="1" x14ac:dyDescent="0.2">
      <c r="A272" s="52"/>
      <c r="B272" s="53" t="s">
        <v>730</v>
      </c>
      <c r="C272" s="54" t="s">
        <v>731</v>
      </c>
      <c r="D272" s="55" t="s">
        <v>732</v>
      </c>
      <c r="E272" s="54" t="s">
        <v>861</v>
      </c>
      <c r="F272" s="53" t="s">
        <v>862</v>
      </c>
      <c r="G272" s="53">
        <v>3</v>
      </c>
      <c r="H272" s="84"/>
      <c r="I272" s="122"/>
    </row>
    <row r="273" spans="1:9" ht="15.75" customHeight="1" x14ac:dyDescent="0.2">
      <c r="A273" s="52"/>
      <c r="B273" s="53" t="s">
        <v>730</v>
      </c>
      <c r="C273" s="54" t="s">
        <v>731</v>
      </c>
      <c r="D273" s="55" t="s">
        <v>732</v>
      </c>
      <c r="E273" s="54" t="s">
        <v>878</v>
      </c>
      <c r="F273" s="53" t="s">
        <v>879</v>
      </c>
      <c r="G273" s="53">
        <v>3</v>
      </c>
      <c r="H273" s="84"/>
      <c r="I273" s="122"/>
    </row>
    <row r="274" spans="1:9" ht="15.75" customHeight="1" x14ac:dyDescent="0.2">
      <c r="A274" s="52"/>
      <c r="B274" s="53" t="s">
        <v>730</v>
      </c>
      <c r="C274" s="54" t="s">
        <v>731</v>
      </c>
      <c r="D274" s="55" t="s">
        <v>732</v>
      </c>
      <c r="E274" s="54" t="s">
        <v>881</v>
      </c>
      <c r="F274" s="53" t="s">
        <v>882</v>
      </c>
      <c r="G274" s="53">
        <v>3</v>
      </c>
      <c r="H274" s="84"/>
      <c r="I274" s="122"/>
    </row>
    <row r="275" spans="1:9" ht="15.75" customHeight="1" x14ac:dyDescent="0.2">
      <c r="A275" s="52"/>
      <c r="B275" s="53" t="s">
        <v>730</v>
      </c>
      <c r="C275" s="54" t="s">
        <v>731</v>
      </c>
      <c r="D275" s="55" t="s">
        <v>732</v>
      </c>
      <c r="E275" s="54" t="s">
        <v>885</v>
      </c>
      <c r="F275" s="53" t="s">
        <v>886</v>
      </c>
      <c r="G275" s="53">
        <v>3</v>
      </c>
      <c r="H275" s="84"/>
      <c r="I275" s="122"/>
    </row>
    <row r="276" spans="1:9" ht="15.75" customHeight="1" x14ac:dyDescent="0.2">
      <c r="A276" s="48"/>
      <c r="B276" s="49"/>
      <c r="C276" s="50"/>
      <c r="D276" s="51"/>
      <c r="E276" s="54"/>
      <c r="F276" s="53"/>
      <c r="G276" s="49">
        <v>22</v>
      </c>
      <c r="H276" s="84">
        <f>G276*275000</f>
        <v>6050000</v>
      </c>
      <c r="I276" s="122"/>
    </row>
    <row r="277" spans="1:9" ht="22.5" customHeight="1" x14ac:dyDescent="0.2">
      <c r="A277" s="52">
        <v>30</v>
      </c>
      <c r="B277" s="53">
        <v>19010449</v>
      </c>
      <c r="C277" s="54" t="s">
        <v>435</v>
      </c>
      <c r="D277" s="55">
        <v>37092</v>
      </c>
      <c r="E277" s="54" t="s">
        <v>408</v>
      </c>
      <c r="F277" s="53" t="s">
        <v>434</v>
      </c>
      <c r="G277" s="53">
        <v>3</v>
      </c>
      <c r="H277" s="84"/>
      <c r="I277" s="122"/>
    </row>
    <row r="278" spans="1:9" ht="15.75" customHeight="1" x14ac:dyDescent="0.2">
      <c r="A278" s="52"/>
      <c r="B278" s="53">
        <v>19010449</v>
      </c>
      <c r="C278" s="54" t="s">
        <v>435</v>
      </c>
      <c r="D278" s="55">
        <v>37092</v>
      </c>
      <c r="E278" s="54" t="s">
        <v>1107</v>
      </c>
      <c r="F278" s="53" t="s">
        <v>1108</v>
      </c>
      <c r="G278" s="53">
        <v>3</v>
      </c>
      <c r="H278" s="84"/>
      <c r="I278" s="122"/>
    </row>
    <row r="279" spans="1:9" ht="15.75" customHeight="1" x14ac:dyDescent="0.2">
      <c r="A279" s="52"/>
      <c r="B279" s="53">
        <v>19010449</v>
      </c>
      <c r="C279" s="54" t="s">
        <v>435</v>
      </c>
      <c r="D279" s="55">
        <v>37092</v>
      </c>
      <c r="E279" s="54" t="s">
        <v>1255</v>
      </c>
      <c r="F279" s="53" t="s">
        <v>1254</v>
      </c>
      <c r="G279" s="53">
        <v>3</v>
      </c>
      <c r="H279" s="84"/>
      <c r="I279" s="122"/>
    </row>
    <row r="280" spans="1:9" ht="15.75" customHeight="1" x14ac:dyDescent="0.2">
      <c r="A280" s="52"/>
      <c r="B280" s="53" t="s">
        <v>1238</v>
      </c>
      <c r="C280" s="54" t="s">
        <v>435</v>
      </c>
      <c r="D280" s="55" t="s">
        <v>203</v>
      </c>
      <c r="E280" s="54" t="s">
        <v>861</v>
      </c>
      <c r="F280" s="53" t="s">
        <v>862</v>
      </c>
      <c r="G280" s="53">
        <v>3</v>
      </c>
      <c r="H280" s="84"/>
      <c r="I280" s="122"/>
    </row>
    <row r="281" spans="1:9" ht="15.75" customHeight="1" x14ac:dyDescent="0.2">
      <c r="A281" s="52"/>
      <c r="B281" s="53" t="s">
        <v>1238</v>
      </c>
      <c r="C281" s="54" t="s">
        <v>435</v>
      </c>
      <c r="D281" s="55" t="s">
        <v>203</v>
      </c>
      <c r="E281" s="54" t="s">
        <v>878</v>
      </c>
      <c r="F281" s="53" t="s">
        <v>879</v>
      </c>
      <c r="G281" s="53">
        <v>3</v>
      </c>
      <c r="H281" s="84"/>
      <c r="I281" s="122"/>
    </row>
    <row r="282" spans="1:9" ht="15.75" customHeight="1" x14ac:dyDescent="0.2">
      <c r="A282" s="52"/>
      <c r="B282" s="53" t="s">
        <v>1238</v>
      </c>
      <c r="C282" s="54" t="s">
        <v>435</v>
      </c>
      <c r="D282" s="55" t="s">
        <v>203</v>
      </c>
      <c r="E282" s="54" t="s">
        <v>881</v>
      </c>
      <c r="F282" s="53" t="s">
        <v>882</v>
      </c>
      <c r="G282" s="53">
        <v>3</v>
      </c>
      <c r="H282" s="84"/>
      <c r="I282" s="122"/>
    </row>
    <row r="283" spans="1:9" ht="15.75" customHeight="1" x14ac:dyDescent="0.2">
      <c r="A283" s="52"/>
      <c r="B283" s="53" t="s">
        <v>1238</v>
      </c>
      <c r="C283" s="54" t="s">
        <v>435</v>
      </c>
      <c r="D283" s="55" t="s">
        <v>203</v>
      </c>
      <c r="E283" s="54" t="s">
        <v>885</v>
      </c>
      <c r="F283" s="53" t="s">
        <v>886</v>
      </c>
      <c r="G283" s="53">
        <v>3</v>
      </c>
      <c r="H283" s="84"/>
      <c r="I283" s="122"/>
    </row>
    <row r="284" spans="1:9" ht="15.75" customHeight="1" x14ac:dyDescent="0.2">
      <c r="A284" s="48"/>
      <c r="B284" s="49"/>
      <c r="C284" s="50"/>
      <c r="D284" s="51"/>
      <c r="E284" s="54"/>
      <c r="F284" s="53"/>
      <c r="G284" s="49">
        <v>21</v>
      </c>
      <c r="H284" s="84">
        <f>G284*275000</f>
        <v>5775000</v>
      </c>
      <c r="I284" s="122"/>
    </row>
    <row r="285" spans="1:9" ht="15.75" customHeight="1" x14ac:dyDescent="0.2">
      <c r="A285" s="52">
        <v>31</v>
      </c>
      <c r="B285" s="53">
        <v>19010452</v>
      </c>
      <c r="C285" s="54" t="s">
        <v>225</v>
      </c>
      <c r="D285" s="55">
        <v>37061</v>
      </c>
      <c r="E285" s="54" t="s">
        <v>1107</v>
      </c>
      <c r="F285" s="53" t="s">
        <v>1108</v>
      </c>
      <c r="G285" s="53">
        <v>3</v>
      </c>
      <c r="H285" s="84"/>
      <c r="I285" s="140" t="s">
        <v>1931</v>
      </c>
    </row>
    <row r="286" spans="1:9" ht="15.75" customHeight="1" x14ac:dyDescent="0.2">
      <c r="A286" s="52"/>
      <c r="B286" s="53">
        <v>19010452</v>
      </c>
      <c r="C286" s="54" t="s">
        <v>225</v>
      </c>
      <c r="D286" s="55">
        <v>37061</v>
      </c>
      <c r="E286" s="54" t="s">
        <v>884</v>
      </c>
      <c r="F286" s="53" t="s">
        <v>1192</v>
      </c>
      <c r="G286" s="53">
        <v>3</v>
      </c>
      <c r="H286" s="84"/>
      <c r="I286" s="141"/>
    </row>
    <row r="287" spans="1:9" ht="15.75" customHeight="1" x14ac:dyDescent="0.2">
      <c r="A287" s="52"/>
      <c r="B287" s="53">
        <v>19010452</v>
      </c>
      <c r="C287" s="54" t="s">
        <v>225</v>
      </c>
      <c r="D287" s="55">
        <v>37061</v>
      </c>
      <c r="E287" s="54" t="s">
        <v>1100</v>
      </c>
      <c r="F287" s="53" t="s">
        <v>1101</v>
      </c>
      <c r="G287" s="53">
        <v>3</v>
      </c>
      <c r="H287" s="84"/>
      <c r="I287" s="141"/>
    </row>
    <row r="288" spans="1:9" ht="15.75" customHeight="1" x14ac:dyDescent="0.2">
      <c r="A288" s="52"/>
      <c r="B288" s="53">
        <v>19010452</v>
      </c>
      <c r="C288" s="54" t="s">
        <v>225</v>
      </c>
      <c r="D288" s="55">
        <v>37061</v>
      </c>
      <c r="E288" s="54" t="s">
        <v>1255</v>
      </c>
      <c r="F288" s="53" t="s">
        <v>1254</v>
      </c>
      <c r="G288" s="53">
        <v>3</v>
      </c>
      <c r="H288" s="84"/>
      <c r="I288" s="141"/>
    </row>
    <row r="289" spans="1:9" ht="15.75" customHeight="1" x14ac:dyDescent="0.2">
      <c r="A289" s="52"/>
      <c r="B289" s="53">
        <v>19010452</v>
      </c>
      <c r="C289" s="54" t="s">
        <v>225</v>
      </c>
      <c r="D289" s="55">
        <v>37061</v>
      </c>
      <c r="E289" s="54" t="s">
        <v>1096</v>
      </c>
      <c r="F289" s="53" t="s">
        <v>1097</v>
      </c>
      <c r="G289" s="53">
        <v>3</v>
      </c>
      <c r="H289" s="84"/>
      <c r="I289" s="141"/>
    </row>
    <row r="290" spans="1:9" ht="15.75" customHeight="1" x14ac:dyDescent="0.2">
      <c r="A290" s="52"/>
      <c r="B290" s="53" t="s">
        <v>733</v>
      </c>
      <c r="C290" s="54" t="s">
        <v>225</v>
      </c>
      <c r="D290" s="55" t="s">
        <v>734</v>
      </c>
      <c r="E290" s="54" t="s">
        <v>693</v>
      </c>
      <c r="F290" s="53" t="s">
        <v>694</v>
      </c>
      <c r="G290" s="53">
        <v>1</v>
      </c>
      <c r="H290" s="84"/>
      <c r="I290" s="141"/>
    </row>
    <row r="291" spans="1:9" ht="15.75" customHeight="1" x14ac:dyDescent="0.2">
      <c r="A291" s="52"/>
      <c r="B291" s="53" t="s">
        <v>733</v>
      </c>
      <c r="C291" s="54" t="s">
        <v>225</v>
      </c>
      <c r="D291" s="55" t="s">
        <v>734</v>
      </c>
      <c r="E291" s="54" t="s">
        <v>861</v>
      </c>
      <c r="F291" s="53" t="s">
        <v>862</v>
      </c>
      <c r="G291" s="53">
        <v>3</v>
      </c>
      <c r="H291" s="84"/>
      <c r="I291" s="141"/>
    </row>
    <row r="292" spans="1:9" ht="15.75" customHeight="1" x14ac:dyDescent="0.2">
      <c r="A292" s="52"/>
      <c r="B292" s="53" t="s">
        <v>733</v>
      </c>
      <c r="C292" s="54" t="s">
        <v>225</v>
      </c>
      <c r="D292" s="55" t="s">
        <v>734</v>
      </c>
      <c r="E292" s="54" t="s">
        <v>875</v>
      </c>
      <c r="F292" s="53" t="s">
        <v>1091</v>
      </c>
      <c r="G292" s="53">
        <v>3</v>
      </c>
      <c r="H292" s="84"/>
      <c r="I292" s="141"/>
    </row>
    <row r="293" spans="1:9" ht="15.75" customHeight="1" x14ac:dyDescent="0.2">
      <c r="A293" s="52"/>
      <c r="B293" s="53" t="s">
        <v>733</v>
      </c>
      <c r="C293" s="54" t="s">
        <v>225</v>
      </c>
      <c r="D293" s="55" t="s">
        <v>734</v>
      </c>
      <c r="E293" s="54" t="s">
        <v>878</v>
      </c>
      <c r="F293" s="53" t="s">
        <v>879</v>
      </c>
      <c r="G293" s="53">
        <v>3</v>
      </c>
      <c r="H293" s="84"/>
      <c r="I293" s="141"/>
    </row>
    <row r="294" spans="1:9" ht="15.75" customHeight="1" x14ac:dyDescent="0.2">
      <c r="A294" s="52"/>
      <c r="B294" s="53" t="s">
        <v>733</v>
      </c>
      <c r="C294" s="54" t="s">
        <v>225</v>
      </c>
      <c r="D294" s="55" t="s">
        <v>734</v>
      </c>
      <c r="E294" s="54" t="s">
        <v>881</v>
      </c>
      <c r="F294" s="53" t="s">
        <v>882</v>
      </c>
      <c r="G294" s="53">
        <v>3</v>
      </c>
      <c r="H294" s="84"/>
      <c r="I294" s="141"/>
    </row>
    <row r="295" spans="1:9" ht="15.75" customHeight="1" x14ac:dyDescent="0.2">
      <c r="A295" s="52"/>
      <c r="B295" s="53" t="s">
        <v>733</v>
      </c>
      <c r="C295" s="54" t="s">
        <v>225</v>
      </c>
      <c r="D295" s="55" t="s">
        <v>734</v>
      </c>
      <c r="E295" s="54" t="s">
        <v>885</v>
      </c>
      <c r="F295" s="53" t="s">
        <v>886</v>
      </c>
      <c r="G295" s="53">
        <v>3</v>
      </c>
      <c r="H295" s="84"/>
      <c r="I295" s="141"/>
    </row>
    <row r="296" spans="1:9" ht="16.5" customHeight="1" x14ac:dyDescent="0.2">
      <c r="A296" s="48"/>
      <c r="B296" s="49"/>
      <c r="C296" s="50"/>
      <c r="D296" s="51"/>
      <c r="E296" s="54"/>
      <c r="F296" s="53"/>
      <c r="G296" s="49">
        <v>31</v>
      </c>
      <c r="H296" s="84">
        <f>G296*275000-500000</f>
        <v>8025000</v>
      </c>
      <c r="I296" s="142"/>
    </row>
    <row r="297" spans="1:9" ht="22.5" customHeight="1" x14ac:dyDescent="0.2">
      <c r="A297" s="52">
        <v>32</v>
      </c>
      <c r="B297" s="53">
        <v>19010453</v>
      </c>
      <c r="C297" s="54" t="s">
        <v>243</v>
      </c>
      <c r="D297" s="55">
        <v>36998</v>
      </c>
      <c r="E297" s="54" t="s">
        <v>1107</v>
      </c>
      <c r="F297" s="53" t="s">
        <v>1108</v>
      </c>
      <c r="G297" s="53">
        <v>3</v>
      </c>
      <c r="H297" s="84"/>
      <c r="I297" s="122"/>
    </row>
    <row r="298" spans="1:9" ht="22.5" customHeight="1" x14ac:dyDescent="0.2">
      <c r="A298" s="52"/>
      <c r="B298" s="53">
        <v>19010453</v>
      </c>
      <c r="C298" s="54" t="s">
        <v>243</v>
      </c>
      <c r="D298" s="55">
        <v>36998</v>
      </c>
      <c r="E298" s="54" t="s">
        <v>1255</v>
      </c>
      <c r="F298" s="53" t="s">
        <v>1254</v>
      </c>
      <c r="G298" s="53">
        <v>3</v>
      </c>
      <c r="H298" s="84"/>
      <c r="I298" s="122"/>
    </row>
    <row r="299" spans="1:9" ht="22.5" customHeight="1" x14ac:dyDescent="0.2">
      <c r="A299" s="52"/>
      <c r="B299" s="53" t="s">
        <v>1237</v>
      </c>
      <c r="C299" s="54" t="s">
        <v>243</v>
      </c>
      <c r="D299" s="55" t="s">
        <v>871</v>
      </c>
      <c r="E299" s="54" t="s">
        <v>861</v>
      </c>
      <c r="F299" s="53" t="s">
        <v>862</v>
      </c>
      <c r="G299" s="53">
        <v>3</v>
      </c>
      <c r="H299" s="84"/>
      <c r="I299" s="122"/>
    </row>
    <row r="300" spans="1:9" ht="22.5" customHeight="1" x14ac:dyDescent="0.2">
      <c r="A300" s="52"/>
      <c r="B300" s="53" t="s">
        <v>1237</v>
      </c>
      <c r="C300" s="54" t="s">
        <v>243</v>
      </c>
      <c r="D300" s="55" t="s">
        <v>871</v>
      </c>
      <c r="E300" s="54" t="s">
        <v>878</v>
      </c>
      <c r="F300" s="53" t="s">
        <v>879</v>
      </c>
      <c r="G300" s="53">
        <v>3</v>
      </c>
      <c r="H300" s="84"/>
      <c r="I300" s="122"/>
    </row>
    <row r="301" spans="1:9" ht="22.5" customHeight="1" x14ac:dyDescent="0.2">
      <c r="A301" s="52"/>
      <c r="B301" s="53" t="s">
        <v>1237</v>
      </c>
      <c r="C301" s="54" t="s">
        <v>243</v>
      </c>
      <c r="D301" s="55" t="s">
        <v>871</v>
      </c>
      <c r="E301" s="54" t="s">
        <v>881</v>
      </c>
      <c r="F301" s="53" t="s">
        <v>882</v>
      </c>
      <c r="G301" s="53">
        <v>3</v>
      </c>
      <c r="H301" s="84"/>
      <c r="I301" s="122"/>
    </row>
    <row r="302" spans="1:9" ht="22.5" customHeight="1" x14ac:dyDescent="0.2">
      <c r="A302" s="52"/>
      <c r="B302" s="53" t="s">
        <v>1237</v>
      </c>
      <c r="C302" s="54" t="s">
        <v>243</v>
      </c>
      <c r="D302" s="55" t="s">
        <v>871</v>
      </c>
      <c r="E302" s="54" t="s">
        <v>885</v>
      </c>
      <c r="F302" s="53" t="s">
        <v>886</v>
      </c>
      <c r="G302" s="53">
        <v>3</v>
      </c>
      <c r="H302" s="84"/>
      <c r="I302" s="122"/>
    </row>
    <row r="303" spans="1:9" ht="15.75" customHeight="1" x14ac:dyDescent="0.2">
      <c r="A303" s="48"/>
      <c r="B303" s="49"/>
      <c r="C303" s="50"/>
      <c r="D303" s="51"/>
      <c r="E303" s="54"/>
      <c r="F303" s="53"/>
      <c r="G303" s="49">
        <v>18</v>
      </c>
      <c r="H303" s="84">
        <f>G303*275000</f>
        <v>4950000</v>
      </c>
      <c r="I303" s="122"/>
    </row>
    <row r="304" spans="1:9" ht="15.75" customHeight="1" x14ac:dyDescent="0.2">
      <c r="A304" s="52">
        <v>33</v>
      </c>
      <c r="B304" s="53">
        <v>19010455</v>
      </c>
      <c r="C304" s="54" t="s">
        <v>872</v>
      </c>
      <c r="D304" s="55">
        <v>36157</v>
      </c>
      <c r="E304" s="54" t="s">
        <v>1107</v>
      </c>
      <c r="F304" s="53" t="s">
        <v>1108</v>
      </c>
      <c r="G304" s="53">
        <v>3</v>
      </c>
      <c r="H304" s="84"/>
      <c r="I304" s="122"/>
    </row>
    <row r="305" spans="1:9" ht="15.75" customHeight="1" x14ac:dyDescent="0.2">
      <c r="A305" s="52"/>
      <c r="B305" s="53">
        <v>19010455</v>
      </c>
      <c r="C305" s="54" t="s">
        <v>872</v>
      </c>
      <c r="D305" s="55">
        <v>36157</v>
      </c>
      <c r="E305" s="54" t="s">
        <v>884</v>
      </c>
      <c r="F305" s="53" t="s">
        <v>1192</v>
      </c>
      <c r="G305" s="53">
        <v>3</v>
      </c>
      <c r="H305" s="84"/>
      <c r="I305" s="122"/>
    </row>
    <row r="306" spans="1:9" ht="15.75" customHeight="1" x14ac:dyDescent="0.2">
      <c r="A306" s="52"/>
      <c r="B306" s="53">
        <v>19010455</v>
      </c>
      <c r="C306" s="54" t="s">
        <v>872</v>
      </c>
      <c r="D306" s="55">
        <v>36157</v>
      </c>
      <c r="E306" s="54" t="s">
        <v>1255</v>
      </c>
      <c r="F306" s="53" t="s">
        <v>1254</v>
      </c>
      <c r="G306" s="53">
        <v>3</v>
      </c>
      <c r="H306" s="84"/>
      <c r="I306" s="122"/>
    </row>
    <row r="307" spans="1:9" ht="15.75" customHeight="1" x14ac:dyDescent="0.2">
      <c r="A307" s="52"/>
      <c r="B307" s="53" t="s">
        <v>1236</v>
      </c>
      <c r="C307" s="54" t="s">
        <v>872</v>
      </c>
      <c r="D307" s="55" t="s">
        <v>873</v>
      </c>
      <c r="E307" s="54" t="s">
        <v>861</v>
      </c>
      <c r="F307" s="53" t="s">
        <v>862</v>
      </c>
      <c r="G307" s="53">
        <v>3</v>
      </c>
      <c r="H307" s="84"/>
      <c r="I307" s="122"/>
    </row>
    <row r="308" spans="1:9" ht="15.75" customHeight="1" x14ac:dyDescent="0.2">
      <c r="A308" s="52"/>
      <c r="B308" s="53" t="s">
        <v>1236</v>
      </c>
      <c r="C308" s="54" t="s">
        <v>872</v>
      </c>
      <c r="D308" s="55" t="s">
        <v>873</v>
      </c>
      <c r="E308" s="54" t="s">
        <v>878</v>
      </c>
      <c r="F308" s="53" t="s">
        <v>879</v>
      </c>
      <c r="G308" s="53">
        <v>3</v>
      </c>
      <c r="H308" s="84"/>
      <c r="I308" s="122"/>
    </row>
    <row r="309" spans="1:9" ht="15.75" customHeight="1" x14ac:dyDescent="0.2">
      <c r="A309" s="52"/>
      <c r="B309" s="53" t="s">
        <v>1236</v>
      </c>
      <c r="C309" s="54" t="s">
        <v>872</v>
      </c>
      <c r="D309" s="55" t="s">
        <v>873</v>
      </c>
      <c r="E309" s="54" t="s">
        <v>881</v>
      </c>
      <c r="F309" s="53" t="s">
        <v>882</v>
      </c>
      <c r="G309" s="53">
        <v>3</v>
      </c>
      <c r="H309" s="84"/>
      <c r="I309" s="122"/>
    </row>
    <row r="310" spans="1:9" ht="15.75" customHeight="1" x14ac:dyDescent="0.2">
      <c r="A310" s="52"/>
      <c r="B310" s="53" t="s">
        <v>1236</v>
      </c>
      <c r="C310" s="54" t="s">
        <v>872</v>
      </c>
      <c r="D310" s="55" t="s">
        <v>873</v>
      </c>
      <c r="E310" s="54" t="s">
        <v>885</v>
      </c>
      <c r="F310" s="53" t="s">
        <v>886</v>
      </c>
      <c r="G310" s="53">
        <v>3</v>
      </c>
      <c r="H310" s="84"/>
      <c r="I310" s="122"/>
    </row>
    <row r="311" spans="1:9" ht="15.75" customHeight="1" x14ac:dyDescent="0.2">
      <c r="A311" s="48"/>
      <c r="B311" s="49"/>
      <c r="C311" s="50"/>
      <c r="D311" s="51"/>
      <c r="E311" s="54"/>
      <c r="F311" s="53"/>
      <c r="G311" s="49">
        <v>21</v>
      </c>
      <c r="H311" s="84">
        <f>G311*275000</f>
        <v>5775000</v>
      </c>
      <c r="I311" s="122"/>
    </row>
    <row r="312" spans="1:9" ht="15.75" customHeight="1" x14ac:dyDescent="0.2">
      <c r="A312" s="52">
        <v>34</v>
      </c>
      <c r="B312" s="53">
        <v>19010457</v>
      </c>
      <c r="C312" s="54" t="s">
        <v>425</v>
      </c>
      <c r="D312" s="55">
        <v>36906</v>
      </c>
      <c r="E312" s="54" t="s">
        <v>1107</v>
      </c>
      <c r="F312" s="53" t="s">
        <v>1108</v>
      </c>
      <c r="G312" s="53">
        <v>3</v>
      </c>
      <c r="H312" s="84"/>
      <c r="I312" s="122"/>
    </row>
    <row r="313" spans="1:9" ht="15.75" customHeight="1" x14ac:dyDescent="0.2">
      <c r="A313" s="52"/>
      <c r="B313" s="53">
        <v>19010457</v>
      </c>
      <c r="C313" s="54" t="s">
        <v>425</v>
      </c>
      <c r="D313" s="55">
        <v>36906</v>
      </c>
      <c r="E313" s="54" t="s">
        <v>884</v>
      </c>
      <c r="F313" s="53" t="s">
        <v>1192</v>
      </c>
      <c r="G313" s="53">
        <v>3</v>
      </c>
      <c r="H313" s="84"/>
      <c r="I313" s="122"/>
    </row>
    <row r="314" spans="1:9" ht="15.75" customHeight="1" x14ac:dyDescent="0.2">
      <c r="A314" s="52"/>
      <c r="B314" s="53">
        <v>19010457</v>
      </c>
      <c r="C314" s="54" t="s">
        <v>425</v>
      </c>
      <c r="D314" s="55">
        <v>36906</v>
      </c>
      <c r="E314" s="54" t="s">
        <v>1255</v>
      </c>
      <c r="F314" s="53" t="s">
        <v>1254</v>
      </c>
      <c r="G314" s="53">
        <v>3</v>
      </c>
      <c r="H314" s="84"/>
      <c r="I314" s="122"/>
    </row>
    <row r="315" spans="1:9" ht="15.75" customHeight="1" x14ac:dyDescent="0.2">
      <c r="A315" s="52"/>
      <c r="B315" s="53" t="s">
        <v>1235</v>
      </c>
      <c r="C315" s="54" t="s">
        <v>425</v>
      </c>
      <c r="D315" s="55" t="s">
        <v>220</v>
      </c>
      <c r="E315" s="54" t="s">
        <v>861</v>
      </c>
      <c r="F315" s="53" t="s">
        <v>862</v>
      </c>
      <c r="G315" s="53">
        <v>3</v>
      </c>
      <c r="H315" s="84"/>
      <c r="I315" s="122"/>
    </row>
    <row r="316" spans="1:9" ht="15.75" customHeight="1" x14ac:dyDescent="0.2">
      <c r="A316" s="52"/>
      <c r="B316" s="53" t="s">
        <v>1235</v>
      </c>
      <c r="C316" s="54" t="s">
        <v>425</v>
      </c>
      <c r="D316" s="55" t="s">
        <v>220</v>
      </c>
      <c r="E316" s="54" t="s">
        <v>878</v>
      </c>
      <c r="F316" s="53" t="s">
        <v>879</v>
      </c>
      <c r="G316" s="53">
        <v>3</v>
      </c>
      <c r="H316" s="84"/>
      <c r="I316" s="122"/>
    </row>
    <row r="317" spans="1:9" ht="15.75" customHeight="1" x14ac:dyDescent="0.2">
      <c r="A317" s="52"/>
      <c r="B317" s="53" t="s">
        <v>1235</v>
      </c>
      <c r="C317" s="54" t="s">
        <v>425</v>
      </c>
      <c r="D317" s="55" t="s">
        <v>220</v>
      </c>
      <c r="E317" s="54" t="s">
        <v>881</v>
      </c>
      <c r="F317" s="53" t="s">
        <v>882</v>
      </c>
      <c r="G317" s="53">
        <v>3</v>
      </c>
      <c r="H317" s="84"/>
      <c r="I317" s="122"/>
    </row>
    <row r="318" spans="1:9" ht="15.75" customHeight="1" x14ac:dyDescent="0.2">
      <c r="A318" s="52"/>
      <c r="B318" s="53" t="s">
        <v>1235</v>
      </c>
      <c r="C318" s="54" t="s">
        <v>425</v>
      </c>
      <c r="D318" s="55" t="s">
        <v>220</v>
      </c>
      <c r="E318" s="54" t="s">
        <v>885</v>
      </c>
      <c r="F318" s="53" t="s">
        <v>886</v>
      </c>
      <c r="G318" s="53">
        <v>3</v>
      </c>
      <c r="H318" s="84"/>
      <c r="I318" s="122"/>
    </row>
    <row r="319" spans="1:9" ht="15.75" customHeight="1" x14ac:dyDescent="0.2">
      <c r="A319" s="48"/>
      <c r="B319" s="49"/>
      <c r="C319" s="50"/>
      <c r="D319" s="51"/>
      <c r="E319" s="54"/>
      <c r="F319" s="53"/>
      <c r="G319" s="49">
        <v>21</v>
      </c>
      <c r="H319" s="84">
        <f>G319*275000</f>
        <v>5775000</v>
      </c>
      <c r="I319" s="122"/>
    </row>
    <row r="320" spans="1:9" ht="15.75" customHeight="1" x14ac:dyDescent="0.2">
      <c r="A320" s="52">
        <v>35</v>
      </c>
      <c r="B320" s="53">
        <v>19010462</v>
      </c>
      <c r="C320" s="54" t="s">
        <v>666</v>
      </c>
      <c r="D320" s="55">
        <v>37133</v>
      </c>
      <c r="E320" s="54" t="s">
        <v>1107</v>
      </c>
      <c r="F320" s="53" t="s">
        <v>1108</v>
      </c>
      <c r="G320" s="53">
        <v>3</v>
      </c>
      <c r="H320" s="84"/>
      <c r="I320" s="122"/>
    </row>
    <row r="321" spans="1:9" ht="15.75" customHeight="1" x14ac:dyDescent="0.2">
      <c r="A321" s="52"/>
      <c r="B321" s="53">
        <v>19010462</v>
      </c>
      <c r="C321" s="54" t="s">
        <v>666</v>
      </c>
      <c r="D321" s="55">
        <v>37133</v>
      </c>
      <c r="E321" s="54" t="s">
        <v>884</v>
      </c>
      <c r="F321" s="53" t="s">
        <v>1192</v>
      </c>
      <c r="G321" s="53">
        <v>3</v>
      </c>
      <c r="H321" s="84"/>
      <c r="I321" s="122"/>
    </row>
    <row r="322" spans="1:9" ht="15.75" customHeight="1" x14ac:dyDescent="0.2">
      <c r="A322" s="52"/>
      <c r="B322" s="53">
        <v>19010462</v>
      </c>
      <c r="C322" s="54" t="s">
        <v>666</v>
      </c>
      <c r="D322" s="55">
        <v>37133</v>
      </c>
      <c r="E322" s="54" t="s">
        <v>1255</v>
      </c>
      <c r="F322" s="53" t="s">
        <v>1254</v>
      </c>
      <c r="G322" s="53">
        <v>3</v>
      </c>
      <c r="H322" s="84"/>
      <c r="I322" s="122"/>
    </row>
    <row r="323" spans="1:9" ht="15.75" customHeight="1" x14ac:dyDescent="0.2">
      <c r="A323" s="52"/>
      <c r="B323" s="53" t="s">
        <v>1234</v>
      </c>
      <c r="C323" s="54" t="s">
        <v>666</v>
      </c>
      <c r="D323" s="55" t="s">
        <v>667</v>
      </c>
      <c r="E323" s="54" t="s">
        <v>655</v>
      </c>
      <c r="F323" s="53" t="s">
        <v>656</v>
      </c>
      <c r="G323" s="53">
        <v>1</v>
      </c>
      <c r="H323" s="84"/>
      <c r="I323" s="122"/>
    </row>
    <row r="324" spans="1:9" ht="15.75" customHeight="1" x14ac:dyDescent="0.2">
      <c r="A324" s="52"/>
      <c r="B324" s="53" t="s">
        <v>1234</v>
      </c>
      <c r="C324" s="54" t="s">
        <v>666</v>
      </c>
      <c r="D324" s="55" t="s">
        <v>667</v>
      </c>
      <c r="E324" s="54" t="s">
        <v>861</v>
      </c>
      <c r="F324" s="53" t="s">
        <v>862</v>
      </c>
      <c r="G324" s="53">
        <v>3</v>
      </c>
      <c r="H324" s="84"/>
      <c r="I324" s="122"/>
    </row>
    <row r="325" spans="1:9" ht="15.75" customHeight="1" x14ac:dyDescent="0.2">
      <c r="A325" s="52"/>
      <c r="B325" s="53" t="s">
        <v>1234</v>
      </c>
      <c r="C325" s="54" t="s">
        <v>666</v>
      </c>
      <c r="D325" s="55" t="s">
        <v>667</v>
      </c>
      <c r="E325" s="54" t="s">
        <v>878</v>
      </c>
      <c r="F325" s="53" t="s">
        <v>879</v>
      </c>
      <c r="G325" s="53">
        <v>3</v>
      </c>
      <c r="H325" s="84"/>
      <c r="I325" s="122"/>
    </row>
    <row r="326" spans="1:9" ht="15.75" customHeight="1" x14ac:dyDescent="0.2">
      <c r="A326" s="52"/>
      <c r="B326" s="53" t="s">
        <v>1234</v>
      </c>
      <c r="C326" s="54" t="s">
        <v>666</v>
      </c>
      <c r="D326" s="55" t="s">
        <v>667</v>
      </c>
      <c r="E326" s="54" t="s">
        <v>881</v>
      </c>
      <c r="F326" s="53" t="s">
        <v>882</v>
      </c>
      <c r="G326" s="53">
        <v>3</v>
      </c>
      <c r="H326" s="84"/>
      <c r="I326" s="122"/>
    </row>
    <row r="327" spans="1:9" ht="15.75" customHeight="1" x14ac:dyDescent="0.2">
      <c r="A327" s="52"/>
      <c r="B327" s="53" t="s">
        <v>1234</v>
      </c>
      <c r="C327" s="54" t="s">
        <v>666</v>
      </c>
      <c r="D327" s="55" t="s">
        <v>667</v>
      </c>
      <c r="E327" s="54" t="s">
        <v>885</v>
      </c>
      <c r="F327" s="53" t="s">
        <v>886</v>
      </c>
      <c r="G327" s="53">
        <v>3</v>
      </c>
      <c r="H327" s="84"/>
      <c r="I327" s="122"/>
    </row>
    <row r="328" spans="1:9" ht="15.75" customHeight="1" x14ac:dyDescent="0.2">
      <c r="A328" s="48"/>
      <c r="B328" s="49"/>
      <c r="C328" s="50"/>
      <c r="D328" s="51"/>
      <c r="E328" s="54"/>
      <c r="F328" s="53"/>
      <c r="G328" s="49">
        <v>22</v>
      </c>
      <c r="H328" s="84">
        <f>G328*275000</f>
        <v>6050000</v>
      </c>
      <c r="I328" s="122"/>
    </row>
    <row r="329" spans="1:9" ht="15.75" customHeight="1" x14ac:dyDescent="0.2">
      <c r="A329" s="52">
        <v>36</v>
      </c>
      <c r="B329" s="53">
        <v>19010465</v>
      </c>
      <c r="C329" s="54" t="s">
        <v>858</v>
      </c>
      <c r="D329" s="55">
        <v>37100</v>
      </c>
      <c r="E329" s="54" t="s">
        <v>1105</v>
      </c>
      <c r="F329" s="53" t="s">
        <v>1110</v>
      </c>
      <c r="G329" s="53">
        <v>3</v>
      </c>
      <c r="H329" s="84"/>
      <c r="I329" s="122"/>
    </row>
    <row r="330" spans="1:9" ht="15.75" customHeight="1" x14ac:dyDescent="0.2">
      <c r="A330" s="52"/>
      <c r="B330" s="53">
        <v>19010465</v>
      </c>
      <c r="C330" s="54" t="s">
        <v>858</v>
      </c>
      <c r="D330" s="55">
        <v>37100</v>
      </c>
      <c r="E330" s="54" t="s">
        <v>1107</v>
      </c>
      <c r="F330" s="53" t="s">
        <v>1108</v>
      </c>
      <c r="G330" s="53">
        <v>3</v>
      </c>
      <c r="H330" s="84"/>
      <c r="I330" s="122"/>
    </row>
    <row r="331" spans="1:9" ht="15.75" customHeight="1" x14ac:dyDescent="0.2">
      <c r="A331" s="52"/>
      <c r="B331" s="53">
        <v>19010465</v>
      </c>
      <c r="C331" s="54" t="s">
        <v>858</v>
      </c>
      <c r="D331" s="55">
        <v>37100</v>
      </c>
      <c r="E331" s="54" t="s">
        <v>1255</v>
      </c>
      <c r="F331" s="53" t="s">
        <v>1254</v>
      </c>
      <c r="G331" s="53">
        <v>3</v>
      </c>
      <c r="H331" s="84"/>
      <c r="I331" s="122"/>
    </row>
    <row r="332" spans="1:9" ht="15.75" customHeight="1" x14ac:dyDescent="0.2">
      <c r="A332" s="52"/>
      <c r="B332" s="53" t="s">
        <v>1233</v>
      </c>
      <c r="C332" s="54" t="s">
        <v>858</v>
      </c>
      <c r="D332" s="55" t="s">
        <v>189</v>
      </c>
      <c r="E332" s="54" t="s">
        <v>861</v>
      </c>
      <c r="F332" s="53" t="s">
        <v>862</v>
      </c>
      <c r="G332" s="53">
        <v>3</v>
      </c>
      <c r="H332" s="84"/>
      <c r="I332" s="122"/>
    </row>
    <row r="333" spans="1:9" ht="15.75" customHeight="1" x14ac:dyDescent="0.2">
      <c r="A333" s="52"/>
      <c r="B333" s="53" t="s">
        <v>1233</v>
      </c>
      <c r="C333" s="54" t="s">
        <v>858</v>
      </c>
      <c r="D333" s="55" t="s">
        <v>189</v>
      </c>
      <c r="E333" s="54" t="s">
        <v>878</v>
      </c>
      <c r="F333" s="53" t="s">
        <v>879</v>
      </c>
      <c r="G333" s="53">
        <v>3</v>
      </c>
      <c r="H333" s="84"/>
      <c r="I333" s="122"/>
    </row>
    <row r="334" spans="1:9" ht="15.75" customHeight="1" x14ac:dyDescent="0.2">
      <c r="A334" s="52"/>
      <c r="B334" s="53" t="s">
        <v>1233</v>
      </c>
      <c r="C334" s="54" t="s">
        <v>858</v>
      </c>
      <c r="D334" s="55" t="s">
        <v>189</v>
      </c>
      <c r="E334" s="54" t="s">
        <v>881</v>
      </c>
      <c r="F334" s="53" t="s">
        <v>882</v>
      </c>
      <c r="G334" s="53">
        <v>3</v>
      </c>
      <c r="H334" s="84"/>
      <c r="I334" s="122"/>
    </row>
    <row r="335" spans="1:9" ht="15.75" customHeight="1" x14ac:dyDescent="0.2">
      <c r="A335" s="52"/>
      <c r="B335" s="53" t="s">
        <v>1233</v>
      </c>
      <c r="C335" s="54" t="s">
        <v>858</v>
      </c>
      <c r="D335" s="55" t="s">
        <v>189</v>
      </c>
      <c r="E335" s="54" t="s">
        <v>885</v>
      </c>
      <c r="F335" s="53" t="s">
        <v>886</v>
      </c>
      <c r="G335" s="53">
        <v>3</v>
      </c>
      <c r="H335" s="84"/>
      <c r="I335" s="122"/>
    </row>
    <row r="336" spans="1:9" ht="15.75" customHeight="1" x14ac:dyDescent="0.2">
      <c r="A336" s="48"/>
      <c r="B336" s="49"/>
      <c r="C336" s="50"/>
      <c r="D336" s="51"/>
      <c r="E336" s="54"/>
      <c r="F336" s="53"/>
      <c r="G336" s="49">
        <v>21</v>
      </c>
      <c r="H336" s="84">
        <f>G336*275000</f>
        <v>5775000</v>
      </c>
      <c r="I336" s="122"/>
    </row>
    <row r="337" spans="1:9" ht="15.75" customHeight="1" x14ac:dyDescent="0.2">
      <c r="A337" s="52">
        <v>37</v>
      </c>
      <c r="B337" s="53">
        <v>19010478</v>
      </c>
      <c r="C337" s="54" t="s">
        <v>209</v>
      </c>
      <c r="D337" s="55">
        <v>36694</v>
      </c>
      <c r="E337" s="54" t="s">
        <v>1107</v>
      </c>
      <c r="F337" s="53" t="s">
        <v>1108</v>
      </c>
      <c r="G337" s="53">
        <v>3</v>
      </c>
      <c r="H337" s="84"/>
      <c r="I337" s="122"/>
    </row>
    <row r="338" spans="1:9" ht="15.75" customHeight="1" x14ac:dyDescent="0.2">
      <c r="A338" s="52"/>
      <c r="B338" s="53">
        <v>19010478</v>
      </c>
      <c r="C338" s="54" t="s">
        <v>209</v>
      </c>
      <c r="D338" s="55">
        <v>36694</v>
      </c>
      <c r="E338" s="54" t="s">
        <v>884</v>
      </c>
      <c r="F338" s="53" t="s">
        <v>1192</v>
      </c>
      <c r="G338" s="53">
        <v>3</v>
      </c>
      <c r="H338" s="84"/>
      <c r="I338" s="122"/>
    </row>
    <row r="339" spans="1:9" ht="15.75" customHeight="1" x14ac:dyDescent="0.2">
      <c r="A339" s="52"/>
      <c r="B339" s="53">
        <v>19010478</v>
      </c>
      <c r="C339" s="54" t="s">
        <v>209</v>
      </c>
      <c r="D339" s="55">
        <v>36694</v>
      </c>
      <c r="E339" s="54" t="s">
        <v>1255</v>
      </c>
      <c r="F339" s="53" t="s">
        <v>1254</v>
      </c>
      <c r="G339" s="53">
        <v>3</v>
      </c>
      <c r="H339" s="84"/>
      <c r="I339" s="122"/>
    </row>
    <row r="340" spans="1:9" ht="15.75" customHeight="1" x14ac:dyDescent="0.2">
      <c r="A340" s="52"/>
      <c r="B340" s="53" t="s">
        <v>1232</v>
      </c>
      <c r="C340" s="54" t="s">
        <v>209</v>
      </c>
      <c r="D340" s="55">
        <v>36694</v>
      </c>
      <c r="E340" s="54" t="s">
        <v>436</v>
      </c>
      <c r="F340" s="53" t="s">
        <v>1170</v>
      </c>
      <c r="G340" s="53">
        <v>2</v>
      </c>
      <c r="H340" s="84"/>
      <c r="I340" s="122"/>
    </row>
    <row r="341" spans="1:9" ht="15.75" customHeight="1" x14ac:dyDescent="0.2">
      <c r="A341" s="52"/>
      <c r="B341" s="53" t="s">
        <v>1232</v>
      </c>
      <c r="C341" s="54" t="s">
        <v>209</v>
      </c>
      <c r="D341" s="55" t="s">
        <v>874</v>
      </c>
      <c r="E341" s="54" t="s">
        <v>861</v>
      </c>
      <c r="F341" s="53" t="s">
        <v>862</v>
      </c>
      <c r="G341" s="53">
        <v>3</v>
      </c>
      <c r="H341" s="84"/>
      <c r="I341" s="122"/>
    </row>
    <row r="342" spans="1:9" ht="15.75" customHeight="1" x14ac:dyDescent="0.2">
      <c r="A342" s="52"/>
      <c r="B342" s="53" t="s">
        <v>1232</v>
      </c>
      <c r="C342" s="54" t="s">
        <v>209</v>
      </c>
      <c r="D342" s="55" t="s">
        <v>874</v>
      </c>
      <c r="E342" s="54" t="s">
        <v>878</v>
      </c>
      <c r="F342" s="53" t="s">
        <v>879</v>
      </c>
      <c r="G342" s="53">
        <v>3</v>
      </c>
      <c r="H342" s="84"/>
      <c r="I342" s="122"/>
    </row>
    <row r="343" spans="1:9" ht="15.75" customHeight="1" x14ac:dyDescent="0.2">
      <c r="A343" s="52"/>
      <c r="B343" s="53" t="s">
        <v>1232</v>
      </c>
      <c r="C343" s="54" t="s">
        <v>209</v>
      </c>
      <c r="D343" s="55" t="s">
        <v>874</v>
      </c>
      <c r="E343" s="54" t="s">
        <v>881</v>
      </c>
      <c r="F343" s="53" t="s">
        <v>882</v>
      </c>
      <c r="G343" s="53">
        <v>3</v>
      </c>
      <c r="H343" s="84"/>
      <c r="I343" s="122"/>
    </row>
    <row r="344" spans="1:9" ht="15.75" customHeight="1" x14ac:dyDescent="0.2">
      <c r="A344" s="52"/>
      <c r="B344" s="53" t="s">
        <v>1232</v>
      </c>
      <c r="C344" s="54" t="s">
        <v>209</v>
      </c>
      <c r="D344" s="55" t="s">
        <v>874</v>
      </c>
      <c r="E344" s="54" t="s">
        <v>885</v>
      </c>
      <c r="F344" s="53" t="s">
        <v>886</v>
      </c>
      <c r="G344" s="53">
        <v>3</v>
      </c>
      <c r="H344" s="84"/>
      <c r="I344" s="122"/>
    </row>
    <row r="345" spans="1:9" ht="15.75" customHeight="1" x14ac:dyDescent="0.2">
      <c r="A345" s="48"/>
      <c r="B345" s="49"/>
      <c r="C345" s="50"/>
      <c r="D345" s="51"/>
      <c r="E345" s="54"/>
      <c r="F345" s="53"/>
      <c r="G345" s="49">
        <v>23</v>
      </c>
      <c r="H345" s="84">
        <f>G345*275000</f>
        <v>6325000</v>
      </c>
      <c r="I345" s="122"/>
    </row>
    <row r="346" spans="1:9" ht="15.75" customHeight="1" x14ac:dyDescent="0.2">
      <c r="A346" s="52">
        <v>38</v>
      </c>
      <c r="B346" s="53">
        <v>19010492</v>
      </c>
      <c r="C346" s="54" t="s">
        <v>226</v>
      </c>
      <c r="D346" s="55">
        <v>36902</v>
      </c>
      <c r="E346" s="54" t="s">
        <v>1107</v>
      </c>
      <c r="F346" s="53" t="s">
        <v>1108</v>
      </c>
      <c r="G346" s="53">
        <v>3</v>
      </c>
      <c r="H346" s="84"/>
      <c r="I346" s="122"/>
    </row>
    <row r="347" spans="1:9" ht="15.75" customHeight="1" x14ac:dyDescent="0.2">
      <c r="A347" s="52"/>
      <c r="B347" s="53">
        <v>19010492</v>
      </c>
      <c r="C347" s="54" t="s">
        <v>226</v>
      </c>
      <c r="D347" s="55">
        <v>36902</v>
      </c>
      <c r="E347" s="54" t="s">
        <v>1100</v>
      </c>
      <c r="F347" s="53" t="s">
        <v>1101</v>
      </c>
      <c r="G347" s="53">
        <v>3</v>
      </c>
      <c r="H347" s="84"/>
      <c r="I347" s="122"/>
    </row>
    <row r="348" spans="1:9" ht="15.75" customHeight="1" x14ac:dyDescent="0.2">
      <c r="A348" s="52"/>
      <c r="B348" s="53">
        <v>19010492</v>
      </c>
      <c r="C348" s="54" t="s">
        <v>226</v>
      </c>
      <c r="D348" s="55">
        <v>36902</v>
      </c>
      <c r="E348" s="54" t="s">
        <v>1255</v>
      </c>
      <c r="F348" s="53" t="s">
        <v>1254</v>
      </c>
      <c r="G348" s="53">
        <v>3</v>
      </c>
      <c r="H348" s="84"/>
      <c r="I348" s="122"/>
    </row>
    <row r="349" spans="1:9" ht="15.75" customHeight="1" x14ac:dyDescent="0.2">
      <c r="A349" s="52"/>
      <c r="B349" s="53" t="s">
        <v>1231</v>
      </c>
      <c r="C349" s="54" t="s">
        <v>226</v>
      </c>
      <c r="D349" s="55">
        <v>36902</v>
      </c>
      <c r="E349" s="54" t="s">
        <v>223</v>
      </c>
      <c r="F349" s="53" t="s">
        <v>1256</v>
      </c>
      <c r="G349" s="53">
        <v>2</v>
      </c>
      <c r="H349" s="84"/>
      <c r="I349" s="122"/>
    </row>
    <row r="350" spans="1:9" ht="15.75" customHeight="1" x14ac:dyDescent="0.2">
      <c r="A350" s="52"/>
      <c r="B350" s="53" t="s">
        <v>1231</v>
      </c>
      <c r="C350" s="54" t="s">
        <v>226</v>
      </c>
      <c r="D350" s="55">
        <v>36902</v>
      </c>
      <c r="E350" s="54" t="s">
        <v>436</v>
      </c>
      <c r="F350" s="53" t="s">
        <v>1078</v>
      </c>
      <c r="G350" s="53">
        <v>2</v>
      </c>
      <c r="H350" s="84"/>
      <c r="I350" s="122"/>
    </row>
    <row r="351" spans="1:9" ht="15.75" customHeight="1" x14ac:dyDescent="0.2">
      <c r="A351" s="52"/>
      <c r="B351" s="53" t="s">
        <v>1231</v>
      </c>
      <c r="C351" s="54" t="s">
        <v>226</v>
      </c>
      <c r="D351" s="55">
        <v>37196</v>
      </c>
      <c r="E351" s="54" t="s">
        <v>446</v>
      </c>
      <c r="F351" s="53" t="s">
        <v>1090</v>
      </c>
      <c r="G351" s="53">
        <v>3</v>
      </c>
      <c r="H351" s="84"/>
      <c r="I351" s="122"/>
    </row>
    <row r="352" spans="1:9" ht="15.75" customHeight="1" x14ac:dyDescent="0.2">
      <c r="A352" s="52"/>
      <c r="B352" s="53" t="s">
        <v>1231</v>
      </c>
      <c r="C352" s="54" t="s">
        <v>226</v>
      </c>
      <c r="D352" s="55">
        <v>37196</v>
      </c>
      <c r="E352" s="54" t="s">
        <v>655</v>
      </c>
      <c r="F352" s="53" t="s">
        <v>656</v>
      </c>
      <c r="G352" s="53">
        <v>1</v>
      </c>
      <c r="H352" s="84"/>
      <c r="I352" s="122"/>
    </row>
    <row r="353" spans="1:9" ht="15.75" customHeight="1" x14ac:dyDescent="0.2">
      <c r="A353" s="52"/>
      <c r="B353" s="53" t="s">
        <v>1231</v>
      </c>
      <c r="C353" s="54" t="s">
        <v>226</v>
      </c>
      <c r="D353" s="55">
        <v>37196</v>
      </c>
      <c r="E353" s="54" t="s">
        <v>861</v>
      </c>
      <c r="F353" s="53" t="s">
        <v>862</v>
      </c>
      <c r="G353" s="53">
        <v>3</v>
      </c>
      <c r="H353" s="84"/>
      <c r="I353" s="122"/>
    </row>
    <row r="354" spans="1:9" ht="15.75" customHeight="1" x14ac:dyDescent="0.2">
      <c r="A354" s="52"/>
      <c r="B354" s="53" t="s">
        <v>1231</v>
      </c>
      <c r="C354" s="54" t="s">
        <v>226</v>
      </c>
      <c r="D354" s="55">
        <v>37196</v>
      </c>
      <c r="E354" s="54" t="s">
        <v>875</v>
      </c>
      <c r="F354" s="53" t="s">
        <v>1091</v>
      </c>
      <c r="G354" s="53">
        <v>3</v>
      </c>
      <c r="H354" s="84"/>
      <c r="I354" s="122"/>
    </row>
    <row r="355" spans="1:9" ht="15.75" customHeight="1" x14ac:dyDescent="0.2">
      <c r="A355" s="52"/>
      <c r="B355" s="53" t="s">
        <v>1231</v>
      </c>
      <c r="C355" s="54" t="s">
        <v>226</v>
      </c>
      <c r="D355" s="55">
        <v>37196</v>
      </c>
      <c r="E355" s="54" t="s">
        <v>878</v>
      </c>
      <c r="F355" s="53" t="s">
        <v>879</v>
      </c>
      <c r="G355" s="53">
        <v>3</v>
      </c>
      <c r="H355" s="84"/>
      <c r="I355" s="122"/>
    </row>
    <row r="356" spans="1:9" ht="15.75" customHeight="1" x14ac:dyDescent="0.2">
      <c r="A356" s="52"/>
      <c r="B356" s="53" t="s">
        <v>1231</v>
      </c>
      <c r="C356" s="54" t="s">
        <v>226</v>
      </c>
      <c r="D356" s="55">
        <v>37196</v>
      </c>
      <c r="E356" s="54" t="s">
        <v>881</v>
      </c>
      <c r="F356" s="53" t="s">
        <v>882</v>
      </c>
      <c r="G356" s="53">
        <v>3</v>
      </c>
      <c r="H356" s="84"/>
      <c r="I356" s="122"/>
    </row>
    <row r="357" spans="1:9" ht="15.75" customHeight="1" x14ac:dyDescent="0.2">
      <c r="A357" s="52"/>
      <c r="B357" s="53" t="s">
        <v>1231</v>
      </c>
      <c r="C357" s="54" t="s">
        <v>226</v>
      </c>
      <c r="D357" s="55">
        <v>37196</v>
      </c>
      <c r="E357" s="54" t="s">
        <v>885</v>
      </c>
      <c r="F357" s="53" t="s">
        <v>886</v>
      </c>
      <c r="G357" s="53">
        <v>3</v>
      </c>
      <c r="H357" s="84"/>
      <c r="I357" s="122"/>
    </row>
    <row r="358" spans="1:9" ht="15.75" customHeight="1" x14ac:dyDescent="0.2">
      <c r="A358" s="48"/>
      <c r="B358" s="48"/>
      <c r="C358" s="48"/>
      <c r="D358" s="56"/>
      <c r="E358" s="52"/>
      <c r="F358" s="52"/>
      <c r="G358" s="48">
        <v>32</v>
      </c>
      <c r="H358" s="84">
        <f>G358*275000</f>
        <v>8800000</v>
      </c>
      <c r="I358" s="122"/>
    </row>
  </sheetData>
  <autoFilter ref="A4:H358"/>
  <mergeCells count="10">
    <mergeCell ref="I163:I170"/>
    <mergeCell ref="I285:I296"/>
    <mergeCell ref="A3:I3"/>
    <mergeCell ref="A1:C1"/>
    <mergeCell ref="A2:C2"/>
    <mergeCell ref="I155:I162"/>
    <mergeCell ref="I42:I50"/>
    <mergeCell ref="I51:I60"/>
    <mergeCell ref="I145:I154"/>
    <mergeCell ref="I207:I216"/>
  </mergeCells>
  <pageMargins left="0" right="0" top="0.3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opLeftCell="A244" workbookViewId="0">
      <selection activeCell="D10" sqref="D10"/>
    </sheetView>
  </sheetViews>
  <sheetFormatPr defaultRowHeight="17.25" customHeight="1" x14ac:dyDescent="0.2"/>
  <cols>
    <col min="1" max="1" width="4.7109375" style="61" customWidth="1"/>
    <col min="2" max="2" width="7.7109375" style="60" customWidth="1"/>
    <col min="3" max="3" width="17.85546875" style="60" customWidth="1"/>
    <col min="4" max="4" width="9.140625" style="59" customWidth="1"/>
    <col min="5" max="5" width="29.85546875" style="60" customWidth="1"/>
    <col min="6" max="6" width="9.42578125" style="61" customWidth="1"/>
    <col min="7" max="7" width="5" style="61" customWidth="1"/>
    <col min="8" max="8" width="9.7109375" style="61" customWidth="1"/>
    <col min="9" max="9" width="9.5703125" style="119" customWidth="1"/>
    <col min="10" max="16384" width="9.140625" style="60"/>
  </cols>
  <sheetData>
    <row r="1" spans="1:9" ht="17.25" customHeight="1" x14ac:dyDescent="0.2">
      <c r="A1" s="147" t="s">
        <v>1114</v>
      </c>
      <c r="B1" s="147"/>
      <c r="C1" s="147"/>
    </row>
    <row r="2" spans="1:9" ht="17.25" customHeight="1" x14ac:dyDescent="0.2">
      <c r="A2" s="148" t="s">
        <v>1112</v>
      </c>
      <c r="B2" s="148"/>
      <c r="C2" s="148"/>
    </row>
    <row r="3" spans="1:9" ht="34.5" customHeight="1" x14ac:dyDescent="0.2">
      <c r="A3" s="146" t="s">
        <v>1230</v>
      </c>
      <c r="B3" s="146"/>
      <c r="C3" s="146"/>
      <c r="D3" s="146"/>
      <c r="E3" s="146"/>
      <c r="F3" s="146"/>
      <c r="G3" s="146"/>
      <c r="H3" s="146"/>
      <c r="I3" s="146"/>
    </row>
    <row r="4" spans="1:9" ht="31.5" customHeight="1" x14ac:dyDescent="0.2">
      <c r="A4" s="48" t="s">
        <v>962</v>
      </c>
      <c r="B4" s="50" t="s">
        <v>910</v>
      </c>
      <c r="C4" s="50" t="s">
        <v>914</v>
      </c>
      <c r="D4" s="62" t="s">
        <v>915</v>
      </c>
      <c r="E4" s="49" t="s">
        <v>911</v>
      </c>
      <c r="F4" s="49" t="s">
        <v>912</v>
      </c>
      <c r="G4" s="49" t="s">
        <v>913</v>
      </c>
      <c r="H4" s="86" t="s">
        <v>963</v>
      </c>
      <c r="I4" s="86" t="s">
        <v>1924</v>
      </c>
    </row>
    <row r="5" spans="1:9" ht="21.75" customHeight="1" x14ac:dyDescent="0.2">
      <c r="A5" s="52">
        <v>1</v>
      </c>
      <c r="B5" s="54">
        <v>19010292</v>
      </c>
      <c r="C5" s="54" t="s">
        <v>169</v>
      </c>
      <c r="D5" s="63">
        <v>37196</v>
      </c>
      <c r="E5" s="54" t="s">
        <v>231</v>
      </c>
      <c r="F5" s="53" t="s">
        <v>232</v>
      </c>
      <c r="G5" s="53">
        <v>3</v>
      </c>
      <c r="H5" s="87"/>
      <c r="I5" s="120"/>
    </row>
    <row r="6" spans="1:9" ht="21.75" customHeight="1" x14ac:dyDescent="0.2">
      <c r="A6" s="52"/>
      <c r="B6" s="54">
        <v>19010292</v>
      </c>
      <c r="C6" s="54" t="s">
        <v>169</v>
      </c>
      <c r="D6" s="63">
        <v>37196</v>
      </c>
      <c r="E6" s="54" t="s">
        <v>237</v>
      </c>
      <c r="F6" s="53" t="s">
        <v>238</v>
      </c>
      <c r="G6" s="53">
        <v>3</v>
      </c>
      <c r="H6" s="87"/>
      <c r="I6" s="120"/>
    </row>
    <row r="7" spans="1:9" ht="21.75" customHeight="1" x14ac:dyDescent="0.2">
      <c r="A7" s="52"/>
      <c r="B7" s="54" t="s">
        <v>1226</v>
      </c>
      <c r="C7" s="54" t="s">
        <v>169</v>
      </c>
      <c r="D7" s="63">
        <v>36902</v>
      </c>
      <c r="E7" s="54" t="s">
        <v>170</v>
      </c>
      <c r="F7" s="53" t="s">
        <v>1227</v>
      </c>
      <c r="G7" s="53">
        <v>3</v>
      </c>
      <c r="H7" s="87"/>
      <c r="I7" s="120"/>
    </row>
    <row r="8" spans="1:9" ht="21.75" customHeight="1" x14ac:dyDescent="0.2">
      <c r="A8" s="52"/>
      <c r="B8" s="54" t="s">
        <v>1226</v>
      </c>
      <c r="C8" s="54" t="s">
        <v>169</v>
      </c>
      <c r="D8" s="63">
        <v>36902</v>
      </c>
      <c r="E8" s="54" t="s">
        <v>235</v>
      </c>
      <c r="F8" s="53" t="s">
        <v>961</v>
      </c>
      <c r="G8" s="53">
        <v>3</v>
      </c>
      <c r="H8" s="87"/>
      <c r="I8" s="120"/>
    </row>
    <row r="9" spans="1:9" ht="21.75" customHeight="1" x14ac:dyDescent="0.2">
      <c r="A9" s="52"/>
      <c r="B9" s="54" t="s">
        <v>1226</v>
      </c>
      <c r="C9" s="54" t="s">
        <v>169</v>
      </c>
      <c r="D9" s="63">
        <v>37196</v>
      </c>
      <c r="E9" s="54" t="s">
        <v>403</v>
      </c>
      <c r="F9" s="53" t="s">
        <v>1228</v>
      </c>
      <c r="G9" s="53">
        <v>3</v>
      </c>
      <c r="H9" s="87"/>
      <c r="I9" s="120"/>
    </row>
    <row r="10" spans="1:9" ht="21.75" customHeight="1" x14ac:dyDescent="0.2">
      <c r="A10" s="52"/>
      <c r="B10" s="54" t="s">
        <v>1226</v>
      </c>
      <c r="C10" s="54" t="s">
        <v>169</v>
      </c>
      <c r="D10" s="63">
        <v>36902</v>
      </c>
      <c r="E10" s="54" t="s">
        <v>558</v>
      </c>
      <c r="F10" s="53" t="s">
        <v>559</v>
      </c>
      <c r="G10" s="53">
        <v>2</v>
      </c>
      <c r="H10" s="87"/>
      <c r="I10" s="120"/>
    </row>
    <row r="11" spans="1:9" ht="21.75" customHeight="1" x14ac:dyDescent="0.2">
      <c r="A11" s="52"/>
      <c r="B11" s="54" t="s">
        <v>1226</v>
      </c>
      <c r="C11" s="54" t="s">
        <v>169</v>
      </c>
      <c r="D11" s="63">
        <v>36902</v>
      </c>
      <c r="E11" s="54" t="s">
        <v>889</v>
      </c>
      <c r="F11" s="53" t="s">
        <v>890</v>
      </c>
      <c r="G11" s="53">
        <v>3</v>
      </c>
      <c r="H11" s="87"/>
      <c r="I11" s="120"/>
    </row>
    <row r="12" spans="1:9" ht="14.25" customHeight="1" x14ac:dyDescent="0.2">
      <c r="A12" s="48"/>
      <c r="B12" s="50"/>
      <c r="C12" s="50"/>
      <c r="D12" s="62"/>
      <c r="E12" s="50"/>
      <c r="F12" s="49"/>
      <c r="G12" s="49">
        <v>20</v>
      </c>
      <c r="H12" s="86">
        <f>G12*297000</f>
        <v>5940000</v>
      </c>
      <c r="I12" s="120"/>
    </row>
    <row r="13" spans="1:9" ht="14.25" customHeight="1" x14ac:dyDescent="0.2">
      <c r="A13" s="52">
        <v>2</v>
      </c>
      <c r="B13" s="54">
        <v>19010298</v>
      </c>
      <c r="C13" s="54" t="s">
        <v>173</v>
      </c>
      <c r="D13" s="63">
        <v>37235</v>
      </c>
      <c r="E13" s="54" t="s">
        <v>231</v>
      </c>
      <c r="F13" s="53" t="s">
        <v>232</v>
      </c>
      <c r="G13" s="53">
        <v>3</v>
      </c>
      <c r="H13" s="86"/>
      <c r="I13" s="120"/>
    </row>
    <row r="14" spans="1:9" ht="14.25" customHeight="1" x14ac:dyDescent="0.2">
      <c r="A14" s="52"/>
      <c r="B14" s="54">
        <v>19010298</v>
      </c>
      <c r="C14" s="54" t="s">
        <v>173</v>
      </c>
      <c r="D14" s="63">
        <v>37235</v>
      </c>
      <c r="E14" s="54" t="s">
        <v>237</v>
      </c>
      <c r="F14" s="53" t="s">
        <v>238</v>
      </c>
      <c r="G14" s="53">
        <v>3</v>
      </c>
      <c r="H14" s="86"/>
      <c r="I14" s="120"/>
    </row>
    <row r="15" spans="1:9" ht="14.25" customHeight="1" x14ac:dyDescent="0.2">
      <c r="A15" s="52"/>
      <c r="B15" s="54" t="s">
        <v>1225</v>
      </c>
      <c r="C15" s="54" t="s">
        <v>173</v>
      </c>
      <c r="D15" s="63">
        <v>37176</v>
      </c>
      <c r="E15" s="54" t="s">
        <v>170</v>
      </c>
      <c r="F15" s="53" t="s">
        <v>1227</v>
      </c>
      <c r="G15" s="53">
        <v>3</v>
      </c>
      <c r="H15" s="86"/>
      <c r="I15" s="120"/>
    </row>
    <row r="16" spans="1:9" ht="14.25" customHeight="1" x14ac:dyDescent="0.2">
      <c r="A16" s="52"/>
      <c r="B16" s="54" t="s">
        <v>1225</v>
      </c>
      <c r="C16" s="54" t="s">
        <v>173</v>
      </c>
      <c r="D16" s="63">
        <v>37176</v>
      </c>
      <c r="E16" s="54" t="s">
        <v>235</v>
      </c>
      <c r="F16" s="53" t="s">
        <v>961</v>
      </c>
      <c r="G16" s="53">
        <v>3</v>
      </c>
      <c r="H16" s="86"/>
      <c r="I16" s="120"/>
    </row>
    <row r="17" spans="1:9" ht="14.25" customHeight="1" x14ac:dyDescent="0.2">
      <c r="A17" s="52"/>
      <c r="B17" s="54" t="s">
        <v>1225</v>
      </c>
      <c r="C17" s="54" t="s">
        <v>173</v>
      </c>
      <c r="D17" s="63">
        <v>37235</v>
      </c>
      <c r="E17" s="54" t="s">
        <v>403</v>
      </c>
      <c r="F17" s="53" t="s">
        <v>1228</v>
      </c>
      <c r="G17" s="53">
        <v>3</v>
      </c>
      <c r="H17" s="86"/>
      <c r="I17" s="120"/>
    </row>
    <row r="18" spans="1:9" ht="14.25" customHeight="1" x14ac:dyDescent="0.2">
      <c r="A18" s="52"/>
      <c r="B18" s="54" t="s">
        <v>1225</v>
      </c>
      <c r="C18" s="54" t="s">
        <v>173</v>
      </c>
      <c r="D18" s="63">
        <v>37176</v>
      </c>
      <c r="E18" s="54" t="s">
        <v>558</v>
      </c>
      <c r="F18" s="53" t="s">
        <v>559</v>
      </c>
      <c r="G18" s="53">
        <v>2</v>
      </c>
      <c r="H18" s="86"/>
      <c r="I18" s="120"/>
    </row>
    <row r="19" spans="1:9" ht="21.75" customHeight="1" x14ac:dyDescent="0.2">
      <c r="A19" s="52"/>
      <c r="B19" s="54" t="s">
        <v>1225</v>
      </c>
      <c r="C19" s="54" t="s">
        <v>173</v>
      </c>
      <c r="D19" s="63">
        <v>37176</v>
      </c>
      <c r="E19" s="54" t="s">
        <v>889</v>
      </c>
      <c r="F19" s="53" t="s">
        <v>890</v>
      </c>
      <c r="G19" s="53">
        <v>3</v>
      </c>
      <c r="H19" s="86"/>
      <c r="I19" s="120"/>
    </row>
    <row r="20" spans="1:9" ht="14.25" customHeight="1" x14ac:dyDescent="0.2">
      <c r="A20" s="48"/>
      <c r="B20" s="50"/>
      <c r="C20" s="50"/>
      <c r="D20" s="62"/>
      <c r="E20" s="50"/>
      <c r="F20" s="49"/>
      <c r="G20" s="49">
        <v>20</v>
      </c>
      <c r="H20" s="86">
        <f>G20*297000</f>
        <v>5940000</v>
      </c>
      <c r="I20" s="120"/>
    </row>
    <row r="21" spans="1:9" ht="14.25" customHeight="1" x14ac:dyDescent="0.2">
      <c r="A21" s="52">
        <v>3</v>
      </c>
      <c r="B21" s="54">
        <v>19010300</v>
      </c>
      <c r="C21" s="54" t="s">
        <v>171</v>
      </c>
      <c r="D21" s="63">
        <v>36848</v>
      </c>
      <c r="E21" s="54" t="s">
        <v>231</v>
      </c>
      <c r="F21" s="53" t="s">
        <v>232</v>
      </c>
      <c r="G21" s="53">
        <v>3</v>
      </c>
      <c r="H21" s="86"/>
      <c r="I21" s="120"/>
    </row>
    <row r="22" spans="1:9" ht="14.25" customHeight="1" x14ac:dyDescent="0.2">
      <c r="A22" s="52"/>
      <c r="B22" s="54">
        <v>19010300</v>
      </c>
      <c r="C22" s="54" t="s">
        <v>171</v>
      </c>
      <c r="D22" s="63">
        <v>36848</v>
      </c>
      <c r="E22" s="54" t="s">
        <v>237</v>
      </c>
      <c r="F22" s="53" t="s">
        <v>238</v>
      </c>
      <c r="G22" s="53">
        <v>3</v>
      </c>
      <c r="H22" s="86"/>
      <c r="I22" s="120"/>
    </row>
    <row r="23" spans="1:9" ht="14.25" customHeight="1" x14ac:dyDescent="0.2">
      <c r="A23" s="52"/>
      <c r="B23" s="54" t="s">
        <v>1224</v>
      </c>
      <c r="C23" s="54" t="s">
        <v>171</v>
      </c>
      <c r="D23" s="63" t="s">
        <v>172</v>
      </c>
      <c r="E23" s="54" t="s">
        <v>170</v>
      </c>
      <c r="F23" s="53" t="s">
        <v>1227</v>
      </c>
      <c r="G23" s="53">
        <v>3</v>
      </c>
      <c r="H23" s="86"/>
      <c r="I23" s="120"/>
    </row>
    <row r="24" spans="1:9" ht="14.25" customHeight="1" x14ac:dyDescent="0.2">
      <c r="A24" s="52"/>
      <c r="B24" s="54" t="s">
        <v>1224</v>
      </c>
      <c r="C24" s="54" t="s">
        <v>171</v>
      </c>
      <c r="D24" s="63" t="s">
        <v>172</v>
      </c>
      <c r="E24" s="54" t="s">
        <v>235</v>
      </c>
      <c r="F24" s="53" t="s">
        <v>961</v>
      </c>
      <c r="G24" s="53">
        <v>3</v>
      </c>
      <c r="H24" s="86"/>
      <c r="I24" s="120"/>
    </row>
    <row r="25" spans="1:9" ht="14.25" customHeight="1" x14ac:dyDescent="0.2">
      <c r="A25" s="52"/>
      <c r="B25" s="54" t="s">
        <v>1224</v>
      </c>
      <c r="C25" s="54" t="s">
        <v>171</v>
      </c>
      <c r="D25" s="63">
        <v>36848</v>
      </c>
      <c r="E25" s="54" t="s">
        <v>403</v>
      </c>
      <c r="F25" s="53" t="s">
        <v>1229</v>
      </c>
      <c r="G25" s="53">
        <v>3</v>
      </c>
      <c r="H25" s="86"/>
      <c r="I25" s="120"/>
    </row>
    <row r="26" spans="1:9" ht="21.75" customHeight="1" x14ac:dyDescent="0.2">
      <c r="A26" s="52"/>
      <c r="B26" s="54" t="s">
        <v>1224</v>
      </c>
      <c r="C26" s="54" t="s">
        <v>171</v>
      </c>
      <c r="D26" s="63" t="s">
        <v>172</v>
      </c>
      <c r="E26" s="54" t="s">
        <v>889</v>
      </c>
      <c r="F26" s="53" t="s">
        <v>890</v>
      </c>
      <c r="G26" s="53">
        <v>3</v>
      </c>
      <c r="H26" s="86"/>
      <c r="I26" s="120"/>
    </row>
    <row r="27" spans="1:9" ht="14.25" customHeight="1" x14ac:dyDescent="0.2">
      <c r="A27" s="48"/>
      <c r="B27" s="50"/>
      <c r="C27" s="50"/>
      <c r="D27" s="62"/>
      <c r="E27" s="50"/>
      <c r="F27" s="49"/>
      <c r="G27" s="49">
        <v>18</v>
      </c>
      <c r="H27" s="86">
        <f>G27*297000</f>
        <v>5346000</v>
      </c>
      <c r="I27" s="120"/>
    </row>
    <row r="28" spans="1:9" ht="14.25" customHeight="1" x14ac:dyDescent="0.2">
      <c r="A28" s="52">
        <v>4</v>
      </c>
      <c r="B28" s="54">
        <v>19010305</v>
      </c>
      <c r="C28" s="54" t="s">
        <v>174</v>
      </c>
      <c r="D28" s="63">
        <v>37063</v>
      </c>
      <c r="E28" s="54" t="s">
        <v>231</v>
      </c>
      <c r="F28" s="53" t="s">
        <v>232</v>
      </c>
      <c r="G28" s="53">
        <v>3</v>
      </c>
      <c r="H28" s="86"/>
      <c r="I28" s="120"/>
    </row>
    <row r="29" spans="1:9" ht="14.25" customHeight="1" x14ac:dyDescent="0.2">
      <c r="A29" s="52"/>
      <c r="B29" s="54">
        <v>19010305</v>
      </c>
      <c r="C29" s="54" t="s">
        <v>174</v>
      </c>
      <c r="D29" s="63">
        <v>37063</v>
      </c>
      <c r="E29" s="54" t="s">
        <v>237</v>
      </c>
      <c r="F29" s="53" t="s">
        <v>238</v>
      </c>
      <c r="G29" s="53">
        <v>3</v>
      </c>
      <c r="H29" s="86"/>
      <c r="I29" s="120"/>
    </row>
    <row r="30" spans="1:9" ht="14.25" customHeight="1" x14ac:dyDescent="0.2">
      <c r="A30" s="52"/>
      <c r="B30" s="54" t="s">
        <v>1223</v>
      </c>
      <c r="C30" s="54" t="s">
        <v>174</v>
      </c>
      <c r="D30" s="63" t="s">
        <v>175</v>
      </c>
      <c r="E30" s="54" t="s">
        <v>170</v>
      </c>
      <c r="F30" s="53" t="s">
        <v>1227</v>
      </c>
      <c r="G30" s="53">
        <v>3</v>
      </c>
      <c r="H30" s="86"/>
      <c r="I30" s="120"/>
    </row>
    <row r="31" spans="1:9" ht="14.25" customHeight="1" x14ac:dyDescent="0.2">
      <c r="A31" s="52"/>
      <c r="B31" s="54" t="s">
        <v>1223</v>
      </c>
      <c r="C31" s="54" t="s">
        <v>174</v>
      </c>
      <c r="D31" s="63">
        <v>37063</v>
      </c>
      <c r="E31" s="54" t="s">
        <v>403</v>
      </c>
      <c r="F31" s="53" t="s">
        <v>1228</v>
      </c>
      <c r="G31" s="53">
        <v>3</v>
      </c>
      <c r="H31" s="86"/>
      <c r="I31" s="120"/>
    </row>
    <row r="32" spans="1:9" ht="14.25" customHeight="1" x14ac:dyDescent="0.2">
      <c r="A32" s="52"/>
      <c r="B32" s="54" t="s">
        <v>1223</v>
      </c>
      <c r="C32" s="54" t="s">
        <v>174</v>
      </c>
      <c r="D32" s="63" t="s">
        <v>175</v>
      </c>
      <c r="E32" s="54" t="s">
        <v>558</v>
      </c>
      <c r="F32" s="53" t="s">
        <v>559</v>
      </c>
      <c r="G32" s="53">
        <v>2</v>
      </c>
      <c r="H32" s="86"/>
      <c r="I32" s="120"/>
    </row>
    <row r="33" spans="1:9" ht="14.25" customHeight="1" x14ac:dyDescent="0.2">
      <c r="A33" s="48"/>
      <c r="B33" s="50"/>
      <c r="C33" s="50"/>
      <c r="D33" s="62"/>
      <c r="E33" s="50"/>
      <c r="F33" s="49"/>
      <c r="G33" s="49">
        <v>14</v>
      </c>
      <c r="H33" s="86">
        <f>G33*297000</f>
        <v>4158000</v>
      </c>
      <c r="I33" s="120"/>
    </row>
    <row r="34" spans="1:9" ht="14.25" customHeight="1" x14ac:dyDescent="0.2">
      <c r="A34" s="52">
        <v>5</v>
      </c>
      <c r="B34" s="54">
        <v>19010311</v>
      </c>
      <c r="C34" s="54" t="s">
        <v>176</v>
      </c>
      <c r="D34" s="63">
        <v>36952</v>
      </c>
      <c r="E34" s="54" t="s">
        <v>231</v>
      </c>
      <c r="F34" s="53" t="s">
        <v>232</v>
      </c>
      <c r="G34" s="53">
        <v>3</v>
      </c>
      <c r="H34" s="86"/>
      <c r="I34" s="120"/>
    </row>
    <row r="35" spans="1:9" ht="14.25" customHeight="1" x14ac:dyDescent="0.2">
      <c r="A35" s="52"/>
      <c r="B35" s="54">
        <v>19010311</v>
      </c>
      <c r="C35" s="54" t="s">
        <v>176</v>
      </c>
      <c r="D35" s="63">
        <v>36952</v>
      </c>
      <c r="E35" s="54" t="s">
        <v>237</v>
      </c>
      <c r="F35" s="53" t="s">
        <v>238</v>
      </c>
      <c r="G35" s="53">
        <v>3</v>
      </c>
      <c r="H35" s="86"/>
      <c r="I35" s="120"/>
    </row>
    <row r="36" spans="1:9" ht="14.25" customHeight="1" x14ac:dyDescent="0.2">
      <c r="A36" s="52"/>
      <c r="B36" s="54">
        <v>19010311</v>
      </c>
      <c r="C36" s="54" t="s">
        <v>176</v>
      </c>
      <c r="D36" s="63">
        <v>36952</v>
      </c>
      <c r="E36" s="54" t="s">
        <v>437</v>
      </c>
      <c r="F36" s="53" t="s">
        <v>438</v>
      </c>
      <c r="G36" s="53">
        <v>2</v>
      </c>
      <c r="H36" s="86"/>
      <c r="I36" s="120"/>
    </row>
    <row r="37" spans="1:9" ht="14.25" customHeight="1" x14ac:dyDescent="0.2">
      <c r="A37" s="52"/>
      <c r="B37" s="54" t="s">
        <v>1222</v>
      </c>
      <c r="C37" s="54" t="s">
        <v>176</v>
      </c>
      <c r="D37" s="63">
        <v>36925</v>
      </c>
      <c r="E37" s="54" t="s">
        <v>170</v>
      </c>
      <c r="F37" s="53" t="s">
        <v>1227</v>
      </c>
      <c r="G37" s="53">
        <v>3</v>
      </c>
      <c r="H37" s="86"/>
      <c r="I37" s="120"/>
    </row>
    <row r="38" spans="1:9" ht="14.25" customHeight="1" x14ac:dyDescent="0.2">
      <c r="A38" s="52"/>
      <c r="B38" s="54" t="s">
        <v>1222</v>
      </c>
      <c r="C38" s="54" t="s">
        <v>176</v>
      </c>
      <c r="D38" s="63">
        <v>36925</v>
      </c>
      <c r="E38" s="54" t="s">
        <v>235</v>
      </c>
      <c r="F38" s="53" t="s">
        <v>961</v>
      </c>
      <c r="G38" s="53">
        <v>3</v>
      </c>
      <c r="H38" s="86"/>
      <c r="I38" s="120"/>
    </row>
    <row r="39" spans="1:9" ht="14.25" customHeight="1" x14ac:dyDescent="0.2">
      <c r="A39" s="52"/>
      <c r="B39" s="54" t="s">
        <v>1222</v>
      </c>
      <c r="C39" s="54" t="s">
        <v>176</v>
      </c>
      <c r="D39" s="63">
        <v>36952</v>
      </c>
      <c r="E39" s="54" t="s">
        <v>403</v>
      </c>
      <c r="F39" s="53" t="s">
        <v>1228</v>
      </c>
      <c r="G39" s="53">
        <v>3</v>
      </c>
      <c r="H39" s="86"/>
      <c r="I39" s="120"/>
    </row>
    <row r="40" spans="1:9" ht="14.25" customHeight="1" x14ac:dyDescent="0.2">
      <c r="A40" s="52"/>
      <c r="B40" s="54" t="s">
        <v>1222</v>
      </c>
      <c r="C40" s="54" t="s">
        <v>176</v>
      </c>
      <c r="D40" s="63">
        <v>36925</v>
      </c>
      <c r="E40" s="54" t="s">
        <v>558</v>
      </c>
      <c r="F40" s="53" t="s">
        <v>559</v>
      </c>
      <c r="G40" s="53">
        <v>2</v>
      </c>
      <c r="H40" s="86"/>
      <c r="I40" s="120"/>
    </row>
    <row r="41" spans="1:9" ht="14.25" customHeight="1" x14ac:dyDescent="0.2">
      <c r="A41" s="52"/>
      <c r="B41" s="54" t="s">
        <v>1222</v>
      </c>
      <c r="C41" s="54" t="s">
        <v>176</v>
      </c>
      <c r="D41" s="63">
        <v>36925</v>
      </c>
      <c r="E41" s="54" t="s">
        <v>655</v>
      </c>
      <c r="F41" s="53" t="s">
        <v>656</v>
      </c>
      <c r="G41" s="53">
        <v>1</v>
      </c>
      <c r="H41" s="86"/>
      <c r="I41" s="120"/>
    </row>
    <row r="42" spans="1:9" ht="21.75" customHeight="1" x14ac:dyDescent="0.2">
      <c r="A42" s="52"/>
      <c r="B42" s="54" t="s">
        <v>1222</v>
      </c>
      <c r="C42" s="54" t="s">
        <v>176</v>
      </c>
      <c r="D42" s="63">
        <v>36925</v>
      </c>
      <c r="E42" s="54" t="s">
        <v>889</v>
      </c>
      <c r="F42" s="53" t="s">
        <v>890</v>
      </c>
      <c r="G42" s="53">
        <v>3</v>
      </c>
      <c r="H42" s="86"/>
      <c r="I42" s="120"/>
    </row>
    <row r="43" spans="1:9" ht="14.25" customHeight="1" x14ac:dyDescent="0.2">
      <c r="A43" s="48"/>
      <c r="B43" s="50"/>
      <c r="C43" s="50"/>
      <c r="D43" s="62"/>
      <c r="E43" s="50"/>
      <c r="F43" s="49"/>
      <c r="G43" s="49">
        <v>23</v>
      </c>
      <c r="H43" s="86">
        <f>G43*297000</f>
        <v>6831000</v>
      </c>
      <c r="I43" s="120"/>
    </row>
    <row r="44" spans="1:9" ht="14.25" customHeight="1" x14ac:dyDescent="0.2">
      <c r="A44" s="52">
        <v>6</v>
      </c>
      <c r="B44" s="54">
        <v>19010330</v>
      </c>
      <c r="C44" s="54" t="s">
        <v>177</v>
      </c>
      <c r="D44" s="63">
        <v>36915</v>
      </c>
      <c r="E44" s="54" t="s">
        <v>231</v>
      </c>
      <c r="F44" s="53" t="s">
        <v>232</v>
      </c>
      <c r="G44" s="53">
        <v>3</v>
      </c>
      <c r="H44" s="86"/>
      <c r="I44" s="120"/>
    </row>
    <row r="45" spans="1:9" ht="14.25" customHeight="1" x14ac:dyDescent="0.2">
      <c r="A45" s="52"/>
      <c r="B45" s="54">
        <v>19010330</v>
      </c>
      <c r="C45" s="54" t="s">
        <v>177</v>
      </c>
      <c r="D45" s="63">
        <v>36915</v>
      </c>
      <c r="E45" s="54" t="s">
        <v>237</v>
      </c>
      <c r="F45" s="53" t="s">
        <v>238</v>
      </c>
      <c r="G45" s="53">
        <v>3</v>
      </c>
      <c r="H45" s="86"/>
      <c r="I45" s="120"/>
    </row>
    <row r="46" spans="1:9" ht="14.25" customHeight="1" x14ac:dyDescent="0.2">
      <c r="A46" s="52"/>
      <c r="B46" s="54" t="s">
        <v>1221</v>
      </c>
      <c r="C46" s="54" t="s">
        <v>177</v>
      </c>
      <c r="D46" s="63" t="s">
        <v>178</v>
      </c>
      <c r="E46" s="54" t="s">
        <v>170</v>
      </c>
      <c r="F46" s="53" t="s">
        <v>1227</v>
      </c>
      <c r="G46" s="53">
        <v>3</v>
      </c>
      <c r="H46" s="86"/>
      <c r="I46" s="120"/>
    </row>
    <row r="47" spans="1:9" ht="14.25" customHeight="1" x14ac:dyDescent="0.2">
      <c r="A47" s="52"/>
      <c r="B47" s="54" t="s">
        <v>1221</v>
      </c>
      <c r="C47" s="54" t="s">
        <v>177</v>
      </c>
      <c r="D47" s="63" t="s">
        <v>178</v>
      </c>
      <c r="E47" s="54" t="s">
        <v>235</v>
      </c>
      <c r="F47" s="53" t="s">
        <v>961</v>
      </c>
      <c r="G47" s="53">
        <v>3</v>
      </c>
      <c r="H47" s="86"/>
      <c r="I47" s="120"/>
    </row>
    <row r="48" spans="1:9" ht="14.25" customHeight="1" x14ac:dyDescent="0.2">
      <c r="A48" s="52"/>
      <c r="B48" s="54" t="s">
        <v>1221</v>
      </c>
      <c r="C48" s="54" t="s">
        <v>177</v>
      </c>
      <c r="D48" s="63">
        <v>36915</v>
      </c>
      <c r="E48" s="54" t="s">
        <v>403</v>
      </c>
      <c r="F48" s="53" t="s">
        <v>1189</v>
      </c>
      <c r="G48" s="53">
        <v>3</v>
      </c>
      <c r="H48" s="86"/>
      <c r="I48" s="120"/>
    </row>
    <row r="49" spans="1:9" ht="14.25" customHeight="1" x14ac:dyDescent="0.2">
      <c r="A49" s="52"/>
      <c r="B49" s="54" t="s">
        <v>1221</v>
      </c>
      <c r="C49" s="54" t="s">
        <v>177</v>
      </c>
      <c r="D49" s="63" t="s">
        <v>178</v>
      </c>
      <c r="E49" s="54" t="s">
        <v>558</v>
      </c>
      <c r="F49" s="53" t="s">
        <v>559</v>
      </c>
      <c r="G49" s="53">
        <v>2</v>
      </c>
      <c r="H49" s="86"/>
      <c r="I49" s="120"/>
    </row>
    <row r="50" spans="1:9" ht="21.75" customHeight="1" x14ac:dyDescent="0.2">
      <c r="A50" s="52"/>
      <c r="B50" s="54" t="s">
        <v>1221</v>
      </c>
      <c r="C50" s="54" t="s">
        <v>177</v>
      </c>
      <c r="D50" s="63" t="s">
        <v>178</v>
      </c>
      <c r="E50" s="54" t="s">
        <v>889</v>
      </c>
      <c r="F50" s="53" t="s">
        <v>890</v>
      </c>
      <c r="G50" s="53">
        <v>3</v>
      </c>
      <c r="H50" s="86"/>
      <c r="I50" s="120"/>
    </row>
    <row r="51" spans="1:9" ht="14.25" customHeight="1" x14ac:dyDescent="0.2">
      <c r="A51" s="48"/>
      <c r="B51" s="50"/>
      <c r="C51" s="50"/>
      <c r="D51" s="62"/>
      <c r="E51" s="50"/>
      <c r="F51" s="49"/>
      <c r="G51" s="49">
        <v>20</v>
      </c>
      <c r="H51" s="86">
        <f>G51*297000</f>
        <v>5940000</v>
      </c>
      <c r="I51" s="120"/>
    </row>
    <row r="52" spans="1:9" ht="14.25" customHeight="1" x14ac:dyDescent="0.2">
      <c r="A52" s="52">
        <v>7</v>
      </c>
      <c r="B52" s="54">
        <v>19010334</v>
      </c>
      <c r="C52" s="54" t="s">
        <v>179</v>
      </c>
      <c r="D52" s="63">
        <v>37130</v>
      </c>
      <c r="E52" s="54" t="s">
        <v>231</v>
      </c>
      <c r="F52" s="53" t="s">
        <v>232</v>
      </c>
      <c r="G52" s="53">
        <v>3</v>
      </c>
      <c r="H52" s="86"/>
      <c r="I52" s="120"/>
    </row>
    <row r="53" spans="1:9" ht="14.25" customHeight="1" x14ac:dyDescent="0.2">
      <c r="A53" s="52"/>
      <c r="B53" s="54">
        <v>19010334</v>
      </c>
      <c r="C53" s="54" t="s">
        <v>179</v>
      </c>
      <c r="D53" s="63">
        <v>37130</v>
      </c>
      <c r="E53" s="54" t="s">
        <v>237</v>
      </c>
      <c r="F53" s="53" t="s">
        <v>238</v>
      </c>
      <c r="G53" s="53">
        <v>3</v>
      </c>
      <c r="H53" s="86"/>
      <c r="I53" s="120"/>
    </row>
    <row r="54" spans="1:9" ht="14.25" customHeight="1" x14ac:dyDescent="0.2">
      <c r="A54" s="52"/>
      <c r="B54" s="54" t="s">
        <v>1220</v>
      </c>
      <c r="C54" s="54" t="s">
        <v>179</v>
      </c>
      <c r="D54" s="63" t="s">
        <v>180</v>
      </c>
      <c r="E54" s="54" t="s">
        <v>170</v>
      </c>
      <c r="F54" s="53" t="s">
        <v>1227</v>
      </c>
      <c r="G54" s="53">
        <v>3</v>
      </c>
      <c r="H54" s="86"/>
      <c r="I54" s="120"/>
    </row>
    <row r="55" spans="1:9" ht="14.25" customHeight="1" x14ac:dyDescent="0.2">
      <c r="A55" s="52"/>
      <c r="B55" s="54" t="s">
        <v>1220</v>
      </c>
      <c r="C55" s="54" t="s">
        <v>179</v>
      </c>
      <c r="D55" s="63" t="s">
        <v>180</v>
      </c>
      <c r="E55" s="54" t="s">
        <v>235</v>
      </c>
      <c r="F55" s="53" t="s">
        <v>961</v>
      </c>
      <c r="G55" s="53">
        <v>3</v>
      </c>
      <c r="H55" s="86"/>
      <c r="I55" s="120"/>
    </row>
    <row r="56" spans="1:9" ht="14.25" customHeight="1" x14ac:dyDescent="0.2">
      <c r="A56" s="52"/>
      <c r="B56" s="54" t="s">
        <v>1220</v>
      </c>
      <c r="C56" s="54" t="s">
        <v>179</v>
      </c>
      <c r="D56" s="63">
        <v>37130</v>
      </c>
      <c r="E56" s="54" t="s">
        <v>403</v>
      </c>
      <c r="F56" s="53" t="s">
        <v>1228</v>
      </c>
      <c r="G56" s="53">
        <v>3</v>
      </c>
      <c r="H56" s="86"/>
      <c r="I56" s="120"/>
    </row>
    <row r="57" spans="1:9" ht="14.25" customHeight="1" x14ac:dyDescent="0.2">
      <c r="A57" s="52"/>
      <c r="B57" s="54" t="s">
        <v>1220</v>
      </c>
      <c r="C57" s="54" t="s">
        <v>179</v>
      </c>
      <c r="D57" s="63" t="s">
        <v>180</v>
      </c>
      <c r="E57" s="54" t="s">
        <v>558</v>
      </c>
      <c r="F57" s="53" t="s">
        <v>559</v>
      </c>
      <c r="G57" s="53">
        <v>2</v>
      </c>
      <c r="H57" s="86"/>
      <c r="I57" s="120"/>
    </row>
    <row r="58" spans="1:9" ht="21.75" customHeight="1" x14ac:dyDescent="0.2">
      <c r="A58" s="52"/>
      <c r="B58" s="54" t="s">
        <v>1220</v>
      </c>
      <c r="C58" s="54" t="s">
        <v>179</v>
      </c>
      <c r="D58" s="63" t="s">
        <v>180</v>
      </c>
      <c r="E58" s="54" t="s">
        <v>889</v>
      </c>
      <c r="F58" s="53" t="s">
        <v>890</v>
      </c>
      <c r="G58" s="53">
        <v>3</v>
      </c>
      <c r="H58" s="86"/>
      <c r="I58" s="120"/>
    </row>
    <row r="59" spans="1:9" ht="14.25" customHeight="1" x14ac:dyDescent="0.2">
      <c r="A59" s="48"/>
      <c r="B59" s="50"/>
      <c r="C59" s="50"/>
      <c r="D59" s="62"/>
      <c r="E59" s="50"/>
      <c r="F59" s="49"/>
      <c r="G59" s="49">
        <v>20</v>
      </c>
      <c r="H59" s="86">
        <f>G59*297000</f>
        <v>5940000</v>
      </c>
      <c r="I59" s="120"/>
    </row>
    <row r="60" spans="1:9" ht="14.25" customHeight="1" x14ac:dyDescent="0.2">
      <c r="A60" s="52">
        <v>8</v>
      </c>
      <c r="B60" s="54" t="s">
        <v>1219</v>
      </c>
      <c r="C60" s="54" t="s">
        <v>181</v>
      </c>
      <c r="D60" s="63">
        <v>37231</v>
      </c>
      <c r="E60" s="54" t="s">
        <v>170</v>
      </c>
      <c r="F60" s="53" t="s">
        <v>1227</v>
      </c>
      <c r="G60" s="53">
        <v>3</v>
      </c>
      <c r="H60" s="86"/>
      <c r="I60" s="120"/>
    </row>
    <row r="61" spans="1:9" ht="14.25" customHeight="1" x14ac:dyDescent="0.2">
      <c r="A61" s="52"/>
      <c r="B61" s="54" t="s">
        <v>1219</v>
      </c>
      <c r="C61" s="54" t="s">
        <v>181</v>
      </c>
      <c r="D61" s="63">
        <v>37231</v>
      </c>
      <c r="E61" s="54" t="s">
        <v>235</v>
      </c>
      <c r="F61" s="53" t="s">
        <v>961</v>
      </c>
      <c r="G61" s="53">
        <v>3</v>
      </c>
      <c r="H61" s="86"/>
      <c r="I61" s="120"/>
    </row>
    <row r="62" spans="1:9" ht="14.25" customHeight="1" x14ac:dyDescent="0.2">
      <c r="A62" s="52"/>
      <c r="B62" s="54" t="s">
        <v>1219</v>
      </c>
      <c r="C62" s="54" t="s">
        <v>181</v>
      </c>
      <c r="D62" s="63">
        <v>37054</v>
      </c>
      <c r="E62" s="54" t="s">
        <v>403</v>
      </c>
      <c r="F62" s="53" t="s">
        <v>1228</v>
      </c>
      <c r="G62" s="53">
        <v>3</v>
      </c>
      <c r="H62" s="86"/>
      <c r="I62" s="120"/>
    </row>
    <row r="63" spans="1:9" ht="14.25" customHeight="1" x14ac:dyDescent="0.2">
      <c r="A63" s="52"/>
      <c r="B63" s="54" t="s">
        <v>1219</v>
      </c>
      <c r="C63" s="54" t="s">
        <v>181</v>
      </c>
      <c r="D63" s="63">
        <v>37231</v>
      </c>
      <c r="E63" s="54" t="s">
        <v>558</v>
      </c>
      <c r="F63" s="53" t="s">
        <v>559</v>
      </c>
      <c r="G63" s="53">
        <v>2</v>
      </c>
      <c r="H63" s="86"/>
      <c r="I63" s="120"/>
    </row>
    <row r="64" spans="1:9" ht="21.75" customHeight="1" x14ac:dyDescent="0.2">
      <c r="A64" s="52"/>
      <c r="B64" s="54" t="s">
        <v>1219</v>
      </c>
      <c r="C64" s="54" t="s">
        <v>181</v>
      </c>
      <c r="D64" s="63">
        <v>37231</v>
      </c>
      <c r="E64" s="54" t="s">
        <v>889</v>
      </c>
      <c r="F64" s="53" t="s">
        <v>890</v>
      </c>
      <c r="G64" s="53">
        <v>3</v>
      </c>
      <c r="H64" s="86"/>
      <c r="I64" s="120"/>
    </row>
    <row r="65" spans="1:9" ht="14.25" customHeight="1" x14ac:dyDescent="0.2">
      <c r="A65" s="52"/>
      <c r="B65" s="54">
        <v>19010337</v>
      </c>
      <c r="C65" s="54" t="s">
        <v>181</v>
      </c>
      <c r="D65" s="63">
        <v>37054</v>
      </c>
      <c r="E65" s="54" t="s">
        <v>231</v>
      </c>
      <c r="F65" s="53" t="s">
        <v>232</v>
      </c>
      <c r="G65" s="53">
        <v>3</v>
      </c>
      <c r="H65" s="86"/>
      <c r="I65" s="120"/>
    </row>
    <row r="66" spans="1:9" ht="14.25" customHeight="1" x14ac:dyDescent="0.2">
      <c r="A66" s="52"/>
      <c r="B66" s="54">
        <v>19010337</v>
      </c>
      <c r="C66" s="54" t="s">
        <v>181</v>
      </c>
      <c r="D66" s="63">
        <v>37054</v>
      </c>
      <c r="E66" s="54" t="s">
        <v>237</v>
      </c>
      <c r="F66" s="53" t="s">
        <v>238</v>
      </c>
      <c r="G66" s="53">
        <v>3</v>
      </c>
      <c r="H66" s="86"/>
      <c r="I66" s="120"/>
    </row>
    <row r="67" spans="1:9" ht="14.25" customHeight="1" x14ac:dyDescent="0.2">
      <c r="A67" s="48"/>
      <c r="B67" s="50"/>
      <c r="C67" s="50"/>
      <c r="D67" s="62"/>
      <c r="E67" s="50"/>
      <c r="F67" s="49"/>
      <c r="G67" s="49">
        <v>20</v>
      </c>
      <c r="H67" s="86">
        <f>G67*297000</f>
        <v>5940000</v>
      </c>
      <c r="I67" s="120"/>
    </row>
    <row r="68" spans="1:9" ht="14.25" customHeight="1" x14ac:dyDescent="0.2">
      <c r="A68" s="52">
        <v>9</v>
      </c>
      <c r="B68" s="54">
        <v>19010343</v>
      </c>
      <c r="C68" s="54" t="s">
        <v>182</v>
      </c>
      <c r="D68" s="63">
        <v>37007</v>
      </c>
      <c r="E68" s="54" t="s">
        <v>231</v>
      </c>
      <c r="F68" s="53" t="s">
        <v>232</v>
      </c>
      <c r="G68" s="53">
        <v>3</v>
      </c>
      <c r="H68" s="86"/>
      <c r="I68" s="120"/>
    </row>
    <row r="69" spans="1:9" ht="14.25" customHeight="1" x14ac:dyDescent="0.2">
      <c r="A69" s="52"/>
      <c r="B69" s="54">
        <v>19010343</v>
      </c>
      <c r="C69" s="54" t="s">
        <v>182</v>
      </c>
      <c r="D69" s="63">
        <v>37007</v>
      </c>
      <c r="E69" s="54" t="s">
        <v>237</v>
      </c>
      <c r="F69" s="53" t="s">
        <v>238</v>
      </c>
      <c r="G69" s="53">
        <v>3</v>
      </c>
      <c r="H69" s="86"/>
      <c r="I69" s="120"/>
    </row>
    <row r="70" spans="1:9" ht="14.25" customHeight="1" x14ac:dyDescent="0.2">
      <c r="A70" s="52"/>
      <c r="B70" s="54" t="s">
        <v>1218</v>
      </c>
      <c r="C70" s="54" t="s">
        <v>182</v>
      </c>
      <c r="D70" s="63" t="s">
        <v>183</v>
      </c>
      <c r="E70" s="54" t="s">
        <v>170</v>
      </c>
      <c r="F70" s="53" t="s">
        <v>1227</v>
      </c>
      <c r="G70" s="53">
        <v>3</v>
      </c>
      <c r="H70" s="86"/>
      <c r="I70" s="120"/>
    </row>
    <row r="71" spans="1:9" ht="14.25" customHeight="1" x14ac:dyDescent="0.2">
      <c r="A71" s="52"/>
      <c r="B71" s="54" t="s">
        <v>1218</v>
      </c>
      <c r="C71" s="54" t="s">
        <v>182</v>
      </c>
      <c r="D71" s="63">
        <v>37007</v>
      </c>
      <c r="E71" s="54" t="s">
        <v>403</v>
      </c>
      <c r="F71" s="53" t="s">
        <v>1228</v>
      </c>
      <c r="G71" s="53">
        <v>3</v>
      </c>
      <c r="H71" s="86"/>
      <c r="I71" s="120"/>
    </row>
    <row r="72" spans="1:9" ht="14.25" customHeight="1" x14ac:dyDescent="0.2">
      <c r="A72" s="52"/>
      <c r="B72" s="54" t="s">
        <v>1218</v>
      </c>
      <c r="C72" s="54" t="s">
        <v>182</v>
      </c>
      <c r="D72" s="63" t="s">
        <v>183</v>
      </c>
      <c r="E72" s="54" t="s">
        <v>558</v>
      </c>
      <c r="F72" s="53" t="s">
        <v>559</v>
      </c>
      <c r="G72" s="53">
        <v>2</v>
      </c>
      <c r="H72" s="86"/>
      <c r="I72" s="120"/>
    </row>
    <row r="73" spans="1:9" ht="21.75" customHeight="1" x14ac:dyDescent="0.2">
      <c r="A73" s="52"/>
      <c r="B73" s="54" t="s">
        <v>1218</v>
      </c>
      <c r="C73" s="54" t="s">
        <v>182</v>
      </c>
      <c r="D73" s="63" t="s">
        <v>183</v>
      </c>
      <c r="E73" s="54" t="s">
        <v>889</v>
      </c>
      <c r="F73" s="53" t="s">
        <v>890</v>
      </c>
      <c r="G73" s="53">
        <v>3</v>
      </c>
      <c r="H73" s="86"/>
      <c r="I73" s="120"/>
    </row>
    <row r="74" spans="1:9" ht="14.25" customHeight="1" x14ac:dyDescent="0.2">
      <c r="A74" s="48"/>
      <c r="B74" s="50"/>
      <c r="C74" s="50"/>
      <c r="D74" s="62"/>
      <c r="E74" s="50"/>
      <c r="F74" s="49"/>
      <c r="G74" s="49">
        <v>17</v>
      </c>
      <c r="H74" s="86">
        <f>G74*297000</f>
        <v>5049000</v>
      </c>
      <c r="I74" s="120"/>
    </row>
    <row r="75" spans="1:9" ht="14.25" customHeight="1" x14ac:dyDescent="0.2">
      <c r="A75" s="52">
        <v>10</v>
      </c>
      <c r="B75" s="54">
        <v>19010345</v>
      </c>
      <c r="C75" s="54" t="s">
        <v>184</v>
      </c>
      <c r="D75" s="63">
        <v>37104</v>
      </c>
      <c r="E75" s="54" t="s">
        <v>231</v>
      </c>
      <c r="F75" s="53" t="s">
        <v>232</v>
      </c>
      <c r="G75" s="53">
        <v>3</v>
      </c>
      <c r="H75" s="86"/>
      <c r="I75" s="120"/>
    </row>
    <row r="76" spans="1:9" ht="14.25" customHeight="1" x14ac:dyDescent="0.2">
      <c r="A76" s="52"/>
      <c r="B76" s="54">
        <v>19010345</v>
      </c>
      <c r="C76" s="54" t="s">
        <v>184</v>
      </c>
      <c r="D76" s="63">
        <v>37104</v>
      </c>
      <c r="E76" s="54" t="s">
        <v>237</v>
      </c>
      <c r="F76" s="53" t="s">
        <v>238</v>
      </c>
      <c r="G76" s="53">
        <v>3</v>
      </c>
      <c r="H76" s="86"/>
      <c r="I76" s="120"/>
    </row>
    <row r="77" spans="1:9" ht="14.25" customHeight="1" x14ac:dyDescent="0.2">
      <c r="A77" s="52"/>
      <c r="B77" s="54">
        <v>19010345</v>
      </c>
      <c r="C77" s="54" t="s">
        <v>184</v>
      </c>
      <c r="D77" s="63">
        <v>37104</v>
      </c>
      <c r="E77" s="54" t="s">
        <v>437</v>
      </c>
      <c r="F77" s="53" t="s">
        <v>438</v>
      </c>
      <c r="G77" s="53">
        <v>2</v>
      </c>
      <c r="H77" s="86"/>
      <c r="I77" s="120"/>
    </row>
    <row r="78" spans="1:9" ht="14.25" customHeight="1" x14ac:dyDescent="0.2">
      <c r="A78" s="52"/>
      <c r="B78" s="54" t="s">
        <v>1217</v>
      </c>
      <c r="C78" s="54" t="s">
        <v>184</v>
      </c>
      <c r="D78" s="63">
        <v>36899</v>
      </c>
      <c r="E78" s="54" t="s">
        <v>170</v>
      </c>
      <c r="F78" s="53" t="s">
        <v>1227</v>
      </c>
      <c r="G78" s="53">
        <v>3</v>
      </c>
      <c r="H78" s="86"/>
      <c r="I78" s="120"/>
    </row>
    <row r="79" spans="1:9" ht="14.25" customHeight="1" x14ac:dyDescent="0.2">
      <c r="A79" s="52"/>
      <c r="B79" s="54" t="s">
        <v>1217</v>
      </c>
      <c r="C79" s="54" t="s">
        <v>184</v>
      </c>
      <c r="D79" s="63">
        <v>36899</v>
      </c>
      <c r="E79" s="54" t="s">
        <v>235</v>
      </c>
      <c r="F79" s="53" t="s">
        <v>961</v>
      </c>
      <c r="G79" s="53">
        <v>3</v>
      </c>
      <c r="H79" s="86"/>
      <c r="I79" s="120"/>
    </row>
    <row r="80" spans="1:9" ht="14.25" customHeight="1" x14ac:dyDescent="0.2">
      <c r="A80" s="52"/>
      <c r="B80" s="54" t="s">
        <v>1217</v>
      </c>
      <c r="C80" s="54" t="s">
        <v>184</v>
      </c>
      <c r="D80" s="63">
        <v>37104</v>
      </c>
      <c r="E80" s="54" t="s">
        <v>403</v>
      </c>
      <c r="F80" s="53" t="s">
        <v>1228</v>
      </c>
      <c r="G80" s="53">
        <v>3</v>
      </c>
      <c r="H80" s="86"/>
      <c r="I80" s="120"/>
    </row>
    <row r="81" spans="1:9" ht="21.75" customHeight="1" x14ac:dyDescent="0.2">
      <c r="A81" s="52"/>
      <c r="B81" s="54" t="s">
        <v>1217</v>
      </c>
      <c r="C81" s="54" t="s">
        <v>184</v>
      </c>
      <c r="D81" s="63">
        <v>36899</v>
      </c>
      <c r="E81" s="54" t="s">
        <v>889</v>
      </c>
      <c r="F81" s="53" t="s">
        <v>890</v>
      </c>
      <c r="G81" s="53">
        <v>3</v>
      </c>
      <c r="H81" s="86"/>
      <c r="I81" s="120"/>
    </row>
    <row r="82" spans="1:9" ht="14.25" customHeight="1" x14ac:dyDescent="0.2">
      <c r="A82" s="48"/>
      <c r="B82" s="50"/>
      <c r="C82" s="50"/>
      <c r="D82" s="62"/>
      <c r="E82" s="50"/>
      <c r="F82" s="49"/>
      <c r="G82" s="49">
        <v>20</v>
      </c>
      <c r="H82" s="86">
        <f>G82*297000</f>
        <v>5940000</v>
      </c>
      <c r="I82" s="120"/>
    </row>
    <row r="83" spans="1:9" ht="14.25" customHeight="1" x14ac:dyDescent="0.2">
      <c r="A83" s="52">
        <v>11</v>
      </c>
      <c r="B83" s="54">
        <v>19010347</v>
      </c>
      <c r="C83" s="54" t="s">
        <v>185</v>
      </c>
      <c r="D83" s="63">
        <v>37073</v>
      </c>
      <c r="E83" s="54" t="s">
        <v>231</v>
      </c>
      <c r="F83" s="53" t="s">
        <v>232</v>
      </c>
      <c r="G83" s="53">
        <v>3</v>
      </c>
      <c r="H83" s="86"/>
      <c r="I83" s="120"/>
    </row>
    <row r="84" spans="1:9" ht="14.25" customHeight="1" x14ac:dyDescent="0.2">
      <c r="A84" s="52"/>
      <c r="B84" s="54">
        <v>19010347</v>
      </c>
      <c r="C84" s="54" t="s">
        <v>185</v>
      </c>
      <c r="D84" s="63">
        <v>37073</v>
      </c>
      <c r="E84" s="54" t="s">
        <v>237</v>
      </c>
      <c r="F84" s="53" t="s">
        <v>238</v>
      </c>
      <c r="G84" s="53">
        <v>3</v>
      </c>
      <c r="H84" s="86"/>
      <c r="I84" s="120"/>
    </row>
    <row r="85" spans="1:9" ht="14.25" customHeight="1" x14ac:dyDescent="0.2">
      <c r="A85" s="52"/>
      <c r="B85" s="54" t="s">
        <v>1216</v>
      </c>
      <c r="C85" s="54" t="s">
        <v>185</v>
      </c>
      <c r="D85" s="63">
        <v>36898</v>
      </c>
      <c r="E85" s="54" t="s">
        <v>170</v>
      </c>
      <c r="F85" s="53" t="s">
        <v>1227</v>
      </c>
      <c r="G85" s="53">
        <v>3</v>
      </c>
      <c r="H85" s="86"/>
      <c r="I85" s="120"/>
    </row>
    <row r="86" spans="1:9" ht="14.25" customHeight="1" x14ac:dyDescent="0.2">
      <c r="A86" s="52"/>
      <c r="B86" s="54" t="s">
        <v>1216</v>
      </c>
      <c r="C86" s="54" t="s">
        <v>185</v>
      </c>
      <c r="D86" s="63">
        <v>37073</v>
      </c>
      <c r="E86" s="54" t="s">
        <v>403</v>
      </c>
      <c r="F86" s="53" t="s">
        <v>1228</v>
      </c>
      <c r="G86" s="53">
        <v>3</v>
      </c>
      <c r="H86" s="86"/>
      <c r="I86" s="120"/>
    </row>
    <row r="87" spans="1:9" ht="14.25" customHeight="1" x14ac:dyDescent="0.2">
      <c r="A87" s="52"/>
      <c r="B87" s="54" t="s">
        <v>1216</v>
      </c>
      <c r="C87" s="54" t="s">
        <v>185</v>
      </c>
      <c r="D87" s="63">
        <v>36898</v>
      </c>
      <c r="E87" s="54" t="s">
        <v>558</v>
      </c>
      <c r="F87" s="53" t="s">
        <v>559</v>
      </c>
      <c r="G87" s="53">
        <v>2</v>
      </c>
      <c r="H87" s="86"/>
      <c r="I87" s="120"/>
    </row>
    <row r="88" spans="1:9" ht="14.25" customHeight="1" x14ac:dyDescent="0.2">
      <c r="A88" s="48"/>
      <c r="B88" s="50"/>
      <c r="C88" s="50"/>
      <c r="D88" s="62"/>
      <c r="E88" s="50"/>
      <c r="F88" s="49"/>
      <c r="G88" s="49">
        <v>14</v>
      </c>
      <c r="H88" s="86">
        <f>G88*297000</f>
        <v>4158000</v>
      </c>
      <c r="I88" s="120"/>
    </row>
    <row r="89" spans="1:9" ht="14.25" customHeight="1" x14ac:dyDescent="0.2">
      <c r="A89" s="52">
        <v>12</v>
      </c>
      <c r="B89" s="54">
        <v>19010366</v>
      </c>
      <c r="C89" s="54" t="s">
        <v>186</v>
      </c>
      <c r="D89" s="63">
        <v>37089</v>
      </c>
      <c r="E89" s="54" t="s">
        <v>231</v>
      </c>
      <c r="F89" s="53" t="s">
        <v>232</v>
      </c>
      <c r="G89" s="53">
        <v>3</v>
      </c>
      <c r="H89" s="86"/>
      <c r="I89" s="120"/>
    </row>
    <row r="90" spans="1:9" ht="14.25" customHeight="1" x14ac:dyDescent="0.2">
      <c r="A90" s="52"/>
      <c r="B90" s="54">
        <v>19010366</v>
      </c>
      <c r="C90" s="54" t="s">
        <v>186</v>
      </c>
      <c r="D90" s="63">
        <v>37089</v>
      </c>
      <c r="E90" s="54" t="s">
        <v>237</v>
      </c>
      <c r="F90" s="53" t="s">
        <v>238</v>
      </c>
      <c r="G90" s="53">
        <v>3</v>
      </c>
      <c r="H90" s="86"/>
      <c r="I90" s="120"/>
    </row>
    <row r="91" spans="1:9" ht="14.25" customHeight="1" x14ac:dyDescent="0.2">
      <c r="A91" s="52"/>
      <c r="B91" s="54" t="s">
        <v>1215</v>
      </c>
      <c r="C91" s="54" t="s">
        <v>186</v>
      </c>
      <c r="D91" s="63" t="s">
        <v>187</v>
      </c>
      <c r="E91" s="54" t="s">
        <v>170</v>
      </c>
      <c r="F91" s="53" t="s">
        <v>1227</v>
      </c>
      <c r="G91" s="53">
        <v>3</v>
      </c>
      <c r="H91" s="86"/>
      <c r="I91" s="120"/>
    </row>
    <row r="92" spans="1:9" ht="14.25" customHeight="1" x14ac:dyDescent="0.2">
      <c r="A92" s="52"/>
      <c r="B92" s="54" t="s">
        <v>1215</v>
      </c>
      <c r="C92" s="54" t="s">
        <v>186</v>
      </c>
      <c r="D92" s="63" t="s">
        <v>187</v>
      </c>
      <c r="E92" s="54" t="s">
        <v>235</v>
      </c>
      <c r="F92" s="53" t="s">
        <v>961</v>
      </c>
      <c r="G92" s="53">
        <v>3</v>
      </c>
      <c r="H92" s="86"/>
      <c r="I92" s="120"/>
    </row>
    <row r="93" spans="1:9" ht="14.25" customHeight="1" x14ac:dyDescent="0.2">
      <c r="A93" s="52"/>
      <c r="B93" s="54" t="s">
        <v>1215</v>
      </c>
      <c r="C93" s="54" t="s">
        <v>186</v>
      </c>
      <c r="D93" s="63">
        <v>37089</v>
      </c>
      <c r="E93" s="54" t="s">
        <v>403</v>
      </c>
      <c r="F93" s="53" t="s">
        <v>1228</v>
      </c>
      <c r="G93" s="53">
        <v>3</v>
      </c>
      <c r="H93" s="86"/>
      <c r="I93" s="120"/>
    </row>
    <row r="94" spans="1:9" ht="21.75" customHeight="1" x14ac:dyDescent="0.2">
      <c r="A94" s="52"/>
      <c r="B94" s="54" t="s">
        <v>1215</v>
      </c>
      <c r="C94" s="54" t="s">
        <v>186</v>
      </c>
      <c r="D94" s="63" t="s">
        <v>187</v>
      </c>
      <c r="E94" s="54" t="s">
        <v>889</v>
      </c>
      <c r="F94" s="53" t="s">
        <v>890</v>
      </c>
      <c r="G94" s="53">
        <v>3</v>
      </c>
      <c r="H94" s="86"/>
      <c r="I94" s="120"/>
    </row>
    <row r="95" spans="1:9" ht="14.25" customHeight="1" x14ac:dyDescent="0.2">
      <c r="A95" s="48"/>
      <c r="B95" s="50"/>
      <c r="C95" s="50"/>
      <c r="D95" s="62"/>
      <c r="E95" s="50"/>
      <c r="F95" s="49"/>
      <c r="G95" s="49">
        <v>18</v>
      </c>
      <c r="H95" s="86">
        <f>G95*297000</f>
        <v>5346000</v>
      </c>
      <c r="I95" s="120"/>
    </row>
    <row r="96" spans="1:9" ht="24" customHeight="1" x14ac:dyDescent="0.2">
      <c r="A96" s="52">
        <v>13</v>
      </c>
      <c r="B96" s="54">
        <v>19010377</v>
      </c>
      <c r="C96" s="54" t="s">
        <v>188</v>
      </c>
      <c r="D96" s="63">
        <v>37100</v>
      </c>
      <c r="E96" s="54" t="s">
        <v>231</v>
      </c>
      <c r="F96" s="53" t="s">
        <v>232</v>
      </c>
      <c r="G96" s="53">
        <v>3</v>
      </c>
      <c r="H96" s="86"/>
      <c r="I96" s="120"/>
    </row>
    <row r="97" spans="1:9" ht="24" customHeight="1" x14ac:dyDescent="0.2">
      <c r="A97" s="52"/>
      <c r="B97" s="54">
        <v>19010377</v>
      </c>
      <c r="C97" s="54" t="s">
        <v>188</v>
      </c>
      <c r="D97" s="63">
        <v>37100</v>
      </c>
      <c r="E97" s="54" t="s">
        <v>237</v>
      </c>
      <c r="F97" s="53" t="s">
        <v>238</v>
      </c>
      <c r="G97" s="53">
        <v>3</v>
      </c>
      <c r="H97" s="86"/>
      <c r="I97" s="120"/>
    </row>
    <row r="98" spans="1:9" ht="24" customHeight="1" x14ac:dyDescent="0.2">
      <c r="A98" s="52"/>
      <c r="B98" s="54" t="s">
        <v>1214</v>
      </c>
      <c r="C98" s="54" t="s">
        <v>188</v>
      </c>
      <c r="D98" s="63" t="s">
        <v>189</v>
      </c>
      <c r="E98" s="54" t="s">
        <v>170</v>
      </c>
      <c r="F98" s="53" t="s">
        <v>1227</v>
      </c>
      <c r="G98" s="53">
        <v>3</v>
      </c>
      <c r="H98" s="86"/>
      <c r="I98" s="120"/>
    </row>
    <row r="99" spans="1:9" ht="24" customHeight="1" x14ac:dyDescent="0.2">
      <c r="A99" s="52"/>
      <c r="B99" s="54" t="s">
        <v>1214</v>
      </c>
      <c r="C99" s="54" t="s">
        <v>188</v>
      </c>
      <c r="D99" s="63" t="s">
        <v>189</v>
      </c>
      <c r="E99" s="54" t="s">
        <v>235</v>
      </c>
      <c r="F99" s="53" t="s">
        <v>961</v>
      </c>
      <c r="G99" s="53">
        <v>3</v>
      </c>
      <c r="H99" s="86"/>
      <c r="I99" s="120"/>
    </row>
    <row r="100" spans="1:9" ht="24" customHeight="1" x14ac:dyDescent="0.2">
      <c r="A100" s="52"/>
      <c r="B100" s="54" t="s">
        <v>1214</v>
      </c>
      <c r="C100" s="54" t="s">
        <v>188</v>
      </c>
      <c r="D100" s="63">
        <v>37100</v>
      </c>
      <c r="E100" s="54" t="s">
        <v>403</v>
      </c>
      <c r="F100" s="53" t="s">
        <v>1189</v>
      </c>
      <c r="G100" s="53">
        <v>3</v>
      </c>
      <c r="H100" s="86"/>
      <c r="I100" s="120"/>
    </row>
    <row r="101" spans="1:9" ht="24" customHeight="1" x14ac:dyDescent="0.2">
      <c r="A101" s="52"/>
      <c r="B101" s="54" t="s">
        <v>1214</v>
      </c>
      <c r="C101" s="54" t="s">
        <v>188</v>
      </c>
      <c r="D101" s="63" t="s">
        <v>189</v>
      </c>
      <c r="E101" s="54" t="s">
        <v>558</v>
      </c>
      <c r="F101" s="53" t="s">
        <v>559</v>
      </c>
      <c r="G101" s="53">
        <v>2</v>
      </c>
      <c r="H101" s="86"/>
      <c r="I101" s="120"/>
    </row>
    <row r="102" spans="1:9" ht="14.25" customHeight="1" x14ac:dyDescent="0.2">
      <c r="A102" s="48"/>
      <c r="B102" s="50"/>
      <c r="C102" s="50"/>
      <c r="D102" s="62"/>
      <c r="E102" s="50"/>
      <c r="F102" s="49"/>
      <c r="G102" s="49">
        <v>17</v>
      </c>
      <c r="H102" s="86">
        <f>G102*297000</f>
        <v>5049000</v>
      </c>
      <c r="I102" s="120"/>
    </row>
    <row r="103" spans="1:9" ht="14.25" customHeight="1" x14ac:dyDescent="0.2">
      <c r="A103" s="52">
        <v>14</v>
      </c>
      <c r="B103" s="54">
        <v>19010383</v>
      </c>
      <c r="C103" s="54" t="s">
        <v>190</v>
      </c>
      <c r="D103" s="63">
        <v>37175</v>
      </c>
      <c r="E103" s="54" t="s">
        <v>231</v>
      </c>
      <c r="F103" s="53" t="s">
        <v>232</v>
      </c>
      <c r="G103" s="53">
        <v>3</v>
      </c>
      <c r="H103" s="86"/>
      <c r="I103" s="120"/>
    </row>
    <row r="104" spans="1:9" ht="14.25" customHeight="1" x14ac:dyDescent="0.2">
      <c r="A104" s="52"/>
      <c r="B104" s="54">
        <v>19010383</v>
      </c>
      <c r="C104" s="54" t="s">
        <v>190</v>
      </c>
      <c r="D104" s="63">
        <v>37175</v>
      </c>
      <c r="E104" s="54" t="s">
        <v>237</v>
      </c>
      <c r="F104" s="53" t="s">
        <v>238</v>
      </c>
      <c r="G104" s="53">
        <v>3</v>
      </c>
      <c r="H104" s="86"/>
      <c r="I104" s="120"/>
    </row>
    <row r="105" spans="1:9" ht="14.25" customHeight="1" x14ac:dyDescent="0.2">
      <c r="A105" s="52"/>
      <c r="B105" s="54" t="s">
        <v>1213</v>
      </c>
      <c r="C105" s="54" t="s">
        <v>190</v>
      </c>
      <c r="D105" s="63">
        <v>37205</v>
      </c>
      <c r="E105" s="54" t="s">
        <v>170</v>
      </c>
      <c r="F105" s="53" t="s">
        <v>1227</v>
      </c>
      <c r="G105" s="53">
        <v>3</v>
      </c>
      <c r="H105" s="86"/>
      <c r="I105" s="120"/>
    </row>
    <row r="106" spans="1:9" ht="14.25" customHeight="1" x14ac:dyDescent="0.2">
      <c r="A106" s="52"/>
      <c r="B106" s="54" t="s">
        <v>1213</v>
      </c>
      <c r="C106" s="54" t="s">
        <v>190</v>
      </c>
      <c r="D106" s="63">
        <v>37205</v>
      </c>
      <c r="E106" s="54" t="s">
        <v>235</v>
      </c>
      <c r="F106" s="53" t="s">
        <v>961</v>
      </c>
      <c r="G106" s="53">
        <v>3</v>
      </c>
      <c r="H106" s="86"/>
      <c r="I106" s="120"/>
    </row>
    <row r="107" spans="1:9" ht="14.25" customHeight="1" x14ac:dyDescent="0.2">
      <c r="A107" s="52"/>
      <c r="B107" s="54" t="s">
        <v>1213</v>
      </c>
      <c r="C107" s="54" t="s">
        <v>190</v>
      </c>
      <c r="D107" s="63">
        <v>37175</v>
      </c>
      <c r="E107" s="54" t="s">
        <v>403</v>
      </c>
      <c r="F107" s="53" t="s">
        <v>1228</v>
      </c>
      <c r="G107" s="53">
        <v>3</v>
      </c>
      <c r="H107" s="86"/>
      <c r="I107" s="120"/>
    </row>
    <row r="108" spans="1:9" ht="21.75" customHeight="1" x14ac:dyDescent="0.2">
      <c r="A108" s="52"/>
      <c r="B108" s="54" t="s">
        <v>1213</v>
      </c>
      <c r="C108" s="54" t="s">
        <v>190</v>
      </c>
      <c r="D108" s="63">
        <v>37205</v>
      </c>
      <c r="E108" s="54" t="s">
        <v>889</v>
      </c>
      <c r="F108" s="53" t="s">
        <v>890</v>
      </c>
      <c r="G108" s="53">
        <v>3</v>
      </c>
      <c r="H108" s="86"/>
      <c r="I108" s="120"/>
    </row>
    <row r="109" spans="1:9" ht="14.25" customHeight="1" x14ac:dyDescent="0.2">
      <c r="A109" s="48"/>
      <c r="B109" s="50"/>
      <c r="C109" s="50"/>
      <c r="D109" s="62"/>
      <c r="E109" s="50"/>
      <c r="F109" s="49"/>
      <c r="G109" s="49">
        <v>18</v>
      </c>
      <c r="H109" s="86">
        <f>G109*297000</f>
        <v>5346000</v>
      </c>
      <c r="I109" s="120"/>
    </row>
    <row r="110" spans="1:9" ht="14.25" customHeight="1" x14ac:dyDescent="0.2">
      <c r="A110" s="52">
        <v>15</v>
      </c>
      <c r="B110" s="54">
        <v>19010389</v>
      </c>
      <c r="C110" s="54" t="s">
        <v>191</v>
      </c>
      <c r="D110" s="63">
        <v>37121</v>
      </c>
      <c r="E110" s="54" t="s">
        <v>231</v>
      </c>
      <c r="F110" s="53" t="s">
        <v>232</v>
      </c>
      <c r="G110" s="53">
        <v>3</v>
      </c>
      <c r="H110" s="86"/>
      <c r="I110" s="120"/>
    </row>
    <row r="111" spans="1:9" ht="14.25" customHeight="1" x14ac:dyDescent="0.2">
      <c r="A111" s="52"/>
      <c r="B111" s="54">
        <v>19010389</v>
      </c>
      <c r="C111" s="54" t="s">
        <v>191</v>
      </c>
      <c r="D111" s="63">
        <v>37121</v>
      </c>
      <c r="E111" s="54" t="s">
        <v>237</v>
      </c>
      <c r="F111" s="53" t="s">
        <v>238</v>
      </c>
      <c r="G111" s="53">
        <v>3</v>
      </c>
      <c r="H111" s="86"/>
      <c r="I111" s="120"/>
    </row>
    <row r="112" spans="1:9" ht="14.25" customHeight="1" x14ac:dyDescent="0.2">
      <c r="A112" s="52"/>
      <c r="B112" s="54" t="s">
        <v>1212</v>
      </c>
      <c r="C112" s="54" t="s">
        <v>191</v>
      </c>
      <c r="D112" s="63" t="s">
        <v>192</v>
      </c>
      <c r="E112" s="54" t="s">
        <v>170</v>
      </c>
      <c r="F112" s="53" t="s">
        <v>1227</v>
      </c>
      <c r="G112" s="53">
        <v>3</v>
      </c>
      <c r="H112" s="86"/>
      <c r="I112" s="120"/>
    </row>
    <row r="113" spans="1:9" ht="14.25" customHeight="1" x14ac:dyDescent="0.2">
      <c r="A113" s="52"/>
      <c r="B113" s="54" t="s">
        <v>1212</v>
      </c>
      <c r="C113" s="54" t="s">
        <v>191</v>
      </c>
      <c r="D113" s="63" t="s">
        <v>192</v>
      </c>
      <c r="E113" s="54" t="s">
        <v>235</v>
      </c>
      <c r="F113" s="53" t="s">
        <v>961</v>
      </c>
      <c r="G113" s="53">
        <v>3</v>
      </c>
      <c r="H113" s="86"/>
      <c r="I113" s="120"/>
    </row>
    <row r="114" spans="1:9" ht="14.25" customHeight="1" x14ac:dyDescent="0.2">
      <c r="A114" s="52"/>
      <c r="B114" s="54" t="s">
        <v>1212</v>
      </c>
      <c r="C114" s="54" t="s">
        <v>191</v>
      </c>
      <c r="D114" s="63">
        <v>37121</v>
      </c>
      <c r="E114" s="54" t="s">
        <v>403</v>
      </c>
      <c r="F114" s="53" t="s">
        <v>1228</v>
      </c>
      <c r="G114" s="53">
        <v>3</v>
      </c>
      <c r="H114" s="86"/>
      <c r="I114" s="120"/>
    </row>
    <row r="115" spans="1:9" ht="14.25" customHeight="1" x14ac:dyDescent="0.2">
      <c r="A115" s="52"/>
      <c r="B115" s="54" t="s">
        <v>1212</v>
      </c>
      <c r="C115" s="54" t="s">
        <v>191</v>
      </c>
      <c r="D115" s="63" t="s">
        <v>192</v>
      </c>
      <c r="E115" s="54" t="s">
        <v>558</v>
      </c>
      <c r="F115" s="53" t="s">
        <v>559</v>
      </c>
      <c r="G115" s="53">
        <v>2</v>
      </c>
      <c r="H115" s="86"/>
      <c r="I115" s="120"/>
    </row>
    <row r="116" spans="1:9" ht="14.25" customHeight="1" x14ac:dyDescent="0.2">
      <c r="A116" s="52"/>
      <c r="B116" s="54" t="s">
        <v>1212</v>
      </c>
      <c r="C116" s="54" t="s">
        <v>191</v>
      </c>
      <c r="D116" s="63" t="s">
        <v>192</v>
      </c>
      <c r="E116" s="54" t="s">
        <v>617</v>
      </c>
      <c r="F116" s="53" t="s">
        <v>648</v>
      </c>
      <c r="G116" s="53">
        <v>1</v>
      </c>
      <c r="H116" s="86"/>
      <c r="I116" s="120"/>
    </row>
    <row r="117" spans="1:9" ht="14.25" customHeight="1" x14ac:dyDescent="0.2">
      <c r="A117" s="52"/>
      <c r="B117" s="54" t="s">
        <v>1212</v>
      </c>
      <c r="C117" s="54" t="s">
        <v>191</v>
      </c>
      <c r="D117" s="63" t="s">
        <v>192</v>
      </c>
      <c r="E117" s="54" t="s">
        <v>655</v>
      </c>
      <c r="F117" s="53" t="s">
        <v>669</v>
      </c>
      <c r="G117" s="53">
        <v>1</v>
      </c>
      <c r="H117" s="86"/>
      <c r="I117" s="120"/>
    </row>
    <row r="118" spans="1:9" ht="21.75" customHeight="1" x14ac:dyDescent="0.2">
      <c r="A118" s="52"/>
      <c r="B118" s="54" t="s">
        <v>1212</v>
      </c>
      <c r="C118" s="54" t="s">
        <v>191</v>
      </c>
      <c r="D118" s="63" t="s">
        <v>192</v>
      </c>
      <c r="E118" s="54" t="s">
        <v>889</v>
      </c>
      <c r="F118" s="53" t="s">
        <v>890</v>
      </c>
      <c r="G118" s="53">
        <v>3</v>
      </c>
      <c r="H118" s="86"/>
      <c r="I118" s="120"/>
    </row>
    <row r="119" spans="1:9" ht="14.25" customHeight="1" x14ac:dyDescent="0.2">
      <c r="A119" s="48"/>
      <c r="B119" s="50"/>
      <c r="C119" s="50"/>
      <c r="D119" s="62"/>
      <c r="E119" s="50"/>
      <c r="F119" s="49"/>
      <c r="G119" s="49">
        <v>22</v>
      </c>
      <c r="H119" s="86">
        <f>G119*297000</f>
        <v>6534000</v>
      </c>
      <c r="I119" s="120"/>
    </row>
    <row r="120" spans="1:9" ht="22.5" customHeight="1" x14ac:dyDescent="0.2">
      <c r="A120" s="52">
        <v>16</v>
      </c>
      <c r="B120" s="54">
        <v>19010394</v>
      </c>
      <c r="C120" s="54" t="s">
        <v>193</v>
      </c>
      <c r="D120" s="63">
        <v>36999</v>
      </c>
      <c r="E120" s="54" t="s">
        <v>231</v>
      </c>
      <c r="F120" s="53" t="s">
        <v>232</v>
      </c>
      <c r="G120" s="53">
        <v>3</v>
      </c>
      <c r="H120" s="86"/>
      <c r="I120" s="140" t="s">
        <v>1932</v>
      </c>
    </row>
    <row r="121" spans="1:9" ht="22.5" customHeight="1" x14ac:dyDescent="0.2">
      <c r="A121" s="52"/>
      <c r="B121" s="54">
        <v>19010394</v>
      </c>
      <c r="C121" s="54" t="s">
        <v>193</v>
      </c>
      <c r="D121" s="63">
        <v>36999</v>
      </c>
      <c r="E121" s="54" t="s">
        <v>237</v>
      </c>
      <c r="F121" s="53" t="s">
        <v>238</v>
      </c>
      <c r="G121" s="53">
        <v>3</v>
      </c>
      <c r="H121" s="86"/>
      <c r="I121" s="141"/>
    </row>
    <row r="122" spans="1:9" ht="22.5" customHeight="1" x14ac:dyDescent="0.2">
      <c r="A122" s="52"/>
      <c r="B122" s="54" t="s">
        <v>1211</v>
      </c>
      <c r="C122" s="54" t="s">
        <v>193</v>
      </c>
      <c r="D122" s="63" t="s">
        <v>194</v>
      </c>
      <c r="E122" s="54" t="s">
        <v>170</v>
      </c>
      <c r="F122" s="53" t="s">
        <v>1227</v>
      </c>
      <c r="G122" s="53">
        <v>3</v>
      </c>
      <c r="H122" s="86"/>
      <c r="I122" s="141"/>
    </row>
    <row r="123" spans="1:9" ht="22.5" customHeight="1" x14ac:dyDescent="0.2">
      <c r="A123" s="52"/>
      <c r="B123" s="54" t="s">
        <v>1211</v>
      </c>
      <c r="C123" s="54" t="s">
        <v>193</v>
      </c>
      <c r="D123" s="63" t="s">
        <v>194</v>
      </c>
      <c r="E123" s="54" t="s">
        <v>235</v>
      </c>
      <c r="F123" s="53" t="s">
        <v>961</v>
      </c>
      <c r="G123" s="53">
        <v>3</v>
      </c>
      <c r="H123" s="86"/>
      <c r="I123" s="141"/>
    </row>
    <row r="124" spans="1:9" ht="22.5" customHeight="1" x14ac:dyDescent="0.2">
      <c r="A124" s="52"/>
      <c r="B124" s="54" t="s">
        <v>1211</v>
      </c>
      <c r="C124" s="54" t="s">
        <v>193</v>
      </c>
      <c r="D124" s="63">
        <v>36999</v>
      </c>
      <c r="E124" s="54" t="s">
        <v>403</v>
      </c>
      <c r="F124" s="53" t="s">
        <v>1228</v>
      </c>
      <c r="G124" s="53">
        <v>3</v>
      </c>
      <c r="H124" s="86"/>
      <c r="I124" s="141"/>
    </row>
    <row r="125" spans="1:9" ht="22.5" customHeight="1" x14ac:dyDescent="0.2">
      <c r="A125" s="52"/>
      <c r="B125" s="54" t="s">
        <v>1211</v>
      </c>
      <c r="C125" s="54" t="s">
        <v>193</v>
      </c>
      <c r="D125" s="63" t="s">
        <v>194</v>
      </c>
      <c r="E125" s="54" t="s">
        <v>558</v>
      </c>
      <c r="F125" s="53" t="s">
        <v>559</v>
      </c>
      <c r="G125" s="53">
        <v>2</v>
      </c>
      <c r="H125" s="86"/>
      <c r="I125" s="141"/>
    </row>
    <row r="126" spans="1:9" ht="22.5" customHeight="1" x14ac:dyDescent="0.2">
      <c r="A126" s="52"/>
      <c r="B126" s="54" t="s">
        <v>1211</v>
      </c>
      <c r="C126" s="54" t="s">
        <v>193</v>
      </c>
      <c r="D126" s="63" t="s">
        <v>194</v>
      </c>
      <c r="E126" s="54" t="s">
        <v>889</v>
      </c>
      <c r="F126" s="53" t="s">
        <v>890</v>
      </c>
      <c r="G126" s="53">
        <v>3</v>
      </c>
      <c r="H126" s="86"/>
      <c r="I126" s="141"/>
    </row>
    <row r="127" spans="1:9" ht="14.25" customHeight="1" x14ac:dyDescent="0.2">
      <c r="A127" s="48"/>
      <c r="B127" s="50"/>
      <c r="C127" s="50"/>
      <c r="D127" s="62"/>
      <c r="E127" s="50"/>
      <c r="F127" s="49"/>
      <c r="G127" s="49">
        <v>20</v>
      </c>
      <c r="H127" s="86">
        <f>G127*297000-500000</f>
        <v>5440000</v>
      </c>
      <c r="I127" s="142"/>
    </row>
    <row r="128" spans="1:9" ht="14.25" customHeight="1" x14ac:dyDescent="0.2">
      <c r="A128" s="52">
        <v>17</v>
      </c>
      <c r="B128" s="54">
        <v>19010398</v>
      </c>
      <c r="C128" s="54" t="s">
        <v>195</v>
      </c>
      <c r="D128" s="63">
        <v>37109</v>
      </c>
      <c r="E128" s="54" t="s">
        <v>231</v>
      </c>
      <c r="F128" s="53" t="s">
        <v>232</v>
      </c>
      <c r="G128" s="53">
        <v>3</v>
      </c>
      <c r="H128" s="86"/>
      <c r="I128" s="140" t="s">
        <v>1933</v>
      </c>
    </row>
    <row r="129" spans="1:9" ht="14.25" customHeight="1" x14ac:dyDescent="0.2">
      <c r="A129" s="52"/>
      <c r="B129" s="54">
        <v>19010398</v>
      </c>
      <c r="C129" s="54" t="s">
        <v>195</v>
      </c>
      <c r="D129" s="63">
        <v>37109</v>
      </c>
      <c r="E129" s="54" t="s">
        <v>237</v>
      </c>
      <c r="F129" s="53" t="s">
        <v>238</v>
      </c>
      <c r="G129" s="53">
        <v>3</v>
      </c>
      <c r="H129" s="86"/>
      <c r="I129" s="141"/>
    </row>
    <row r="130" spans="1:9" ht="14.25" customHeight="1" x14ac:dyDescent="0.2">
      <c r="A130" s="52"/>
      <c r="B130" s="54" t="s">
        <v>1210</v>
      </c>
      <c r="C130" s="54" t="s">
        <v>195</v>
      </c>
      <c r="D130" s="63">
        <v>37050</v>
      </c>
      <c r="E130" s="54" t="s">
        <v>170</v>
      </c>
      <c r="F130" s="53" t="s">
        <v>1227</v>
      </c>
      <c r="G130" s="53">
        <v>3</v>
      </c>
      <c r="H130" s="86"/>
      <c r="I130" s="141"/>
    </row>
    <row r="131" spans="1:9" ht="14.25" customHeight="1" x14ac:dyDescent="0.2">
      <c r="A131" s="52"/>
      <c r="B131" s="54" t="s">
        <v>1210</v>
      </c>
      <c r="C131" s="54" t="s">
        <v>195</v>
      </c>
      <c r="D131" s="63">
        <v>37050</v>
      </c>
      <c r="E131" s="54" t="s">
        <v>235</v>
      </c>
      <c r="F131" s="53" t="s">
        <v>961</v>
      </c>
      <c r="G131" s="53">
        <v>3</v>
      </c>
      <c r="H131" s="86"/>
      <c r="I131" s="141"/>
    </row>
    <row r="132" spans="1:9" ht="14.25" customHeight="1" x14ac:dyDescent="0.2">
      <c r="A132" s="52"/>
      <c r="B132" s="54" t="s">
        <v>1210</v>
      </c>
      <c r="C132" s="54" t="s">
        <v>195</v>
      </c>
      <c r="D132" s="63">
        <v>37109</v>
      </c>
      <c r="E132" s="54" t="s">
        <v>403</v>
      </c>
      <c r="F132" s="53" t="s">
        <v>1228</v>
      </c>
      <c r="G132" s="53">
        <v>3</v>
      </c>
      <c r="H132" s="86"/>
      <c r="I132" s="141"/>
    </row>
    <row r="133" spans="1:9" ht="14.25" customHeight="1" x14ac:dyDescent="0.2">
      <c r="A133" s="52"/>
      <c r="B133" s="54" t="s">
        <v>1210</v>
      </c>
      <c r="C133" s="54" t="s">
        <v>195</v>
      </c>
      <c r="D133" s="63">
        <v>37050</v>
      </c>
      <c r="E133" s="54" t="s">
        <v>558</v>
      </c>
      <c r="F133" s="53" t="s">
        <v>559</v>
      </c>
      <c r="G133" s="53">
        <v>2</v>
      </c>
      <c r="H133" s="86"/>
      <c r="I133" s="141"/>
    </row>
    <row r="134" spans="1:9" ht="23.25" customHeight="1" x14ac:dyDescent="0.2">
      <c r="A134" s="52"/>
      <c r="B134" s="54" t="s">
        <v>1210</v>
      </c>
      <c r="C134" s="54" t="s">
        <v>195</v>
      </c>
      <c r="D134" s="63">
        <v>37050</v>
      </c>
      <c r="E134" s="54" t="s">
        <v>889</v>
      </c>
      <c r="F134" s="53" t="s">
        <v>890</v>
      </c>
      <c r="G134" s="53">
        <v>3</v>
      </c>
      <c r="H134" s="86"/>
      <c r="I134" s="141"/>
    </row>
    <row r="135" spans="1:9" ht="20.25" customHeight="1" x14ac:dyDescent="0.2">
      <c r="A135" s="48"/>
      <c r="B135" s="50"/>
      <c r="C135" s="50"/>
      <c r="D135" s="62"/>
      <c r="E135" s="50"/>
      <c r="F135" s="49"/>
      <c r="G135" s="49">
        <v>20</v>
      </c>
      <c r="H135" s="86">
        <f>G135*297000-1000000</f>
        <v>4940000</v>
      </c>
      <c r="I135" s="142"/>
    </row>
    <row r="136" spans="1:9" ht="22.5" customHeight="1" x14ac:dyDescent="0.2">
      <c r="A136" s="52">
        <v>18</v>
      </c>
      <c r="B136" s="54">
        <v>19010399</v>
      </c>
      <c r="C136" s="54" t="s">
        <v>196</v>
      </c>
      <c r="D136" s="63">
        <v>37139</v>
      </c>
      <c r="E136" s="54" t="s">
        <v>231</v>
      </c>
      <c r="F136" s="53" t="s">
        <v>232</v>
      </c>
      <c r="G136" s="53">
        <v>3</v>
      </c>
      <c r="H136" s="86"/>
      <c r="I136" s="120"/>
    </row>
    <row r="137" spans="1:9" ht="22.5" customHeight="1" x14ac:dyDescent="0.2">
      <c r="A137" s="52"/>
      <c r="B137" s="54">
        <v>19010399</v>
      </c>
      <c r="C137" s="54" t="s">
        <v>196</v>
      </c>
      <c r="D137" s="63">
        <v>37139</v>
      </c>
      <c r="E137" s="54" t="s">
        <v>237</v>
      </c>
      <c r="F137" s="53" t="s">
        <v>238</v>
      </c>
      <c r="G137" s="53">
        <v>3</v>
      </c>
      <c r="H137" s="86"/>
      <c r="I137" s="120"/>
    </row>
    <row r="138" spans="1:9" ht="22.5" customHeight="1" x14ac:dyDescent="0.2">
      <c r="A138" s="52"/>
      <c r="B138" s="54" t="s">
        <v>1209</v>
      </c>
      <c r="C138" s="54" t="s">
        <v>196</v>
      </c>
      <c r="D138" s="63">
        <v>37020</v>
      </c>
      <c r="E138" s="54" t="s">
        <v>170</v>
      </c>
      <c r="F138" s="53" t="s">
        <v>1227</v>
      </c>
      <c r="G138" s="53">
        <v>3</v>
      </c>
      <c r="H138" s="86"/>
      <c r="I138" s="120"/>
    </row>
    <row r="139" spans="1:9" ht="22.5" customHeight="1" x14ac:dyDescent="0.2">
      <c r="A139" s="52"/>
      <c r="B139" s="54" t="s">
        <v>1209</v>
      </c>
      <c r="C139" s="54" t="s">
        <v>196</v>
      </c>
      <c r="D139" s="63">
        <v>37020</v>
      </c>
      <c r="E139" s="54" t="s">
        <v>235</v>
      </c>
      <c r="F139" s="53" t="s">
        <v>961</v>
      </c>
      <c r="G139" s="53">
        <v>3</v>
      </c>
      <c r="H139" s="86"/>
      <c r="I139" s="120"/>
    </row>
    <row r="140" spans="1:9" ht="22.5" customHeight="1" x14ac:dyDescent="0.2">
      <c r="A140" s="52"/>
      <c r="B140" s="54" t="s">
        <v>1209</v>
      </c>
      <c r="C140" s="54" t="s">
        <v>196</v>
      </c>
      <c r="D140" s="63">
        <v>37139</v>
      </c>
      <c r="E140" s="54" t="s">
        <v>403</v>
      </c>
      <c r="F140" s="53" t="s">
        <v>1188</v>
      </c>
      <c r="G140" s="53">
        <v>3</v>
      </c>
      <c r="H140" s="86"/>
      <c r="I140" s="120"/>
    </row>
    <row r="141" spans="1:9" ht="22.5" customHeight="1" x14ac:dyDescent="0.2">
      <c r="A141" s="52"/>
      <c r="B141" s="54" t="s">
        <v>1209</v>
      </c>
      <c r="C141" s="54" t="s">
        <v>196</v>
      </c>
      <c r="D141" s="63">
        <v>37020</v>
      </c>
      <c r="E141" s="54" t="s">
        <v>558</v>
      </c>
      <c r="F141" s="53" t="s">
        <v>559</v>
      </c>
      <c r="G141" s="53">
        <v>2</v>
      </c>
      <c r="H141" s="86"/>
      <c r="I141" s="120"/>
    </row>
    <row r="142" spans="1:9" ht="22.5" customHeight="1" x14ac:dyDescent="0.2">
      <c r="A142" s="52"/>
      <c r="B142" s="54" t="s">
        <v>1209</v>
      </c>
      <c r="C142" s="54" t="s">
        <v>196</v>
      </c>
      <c r="D142" s="63">
        <v>37020</v>
      </c>
      <c r="E142" s="54" t="s">
        <v>614</v>
      </c>
      <c r="F142" s="53" t="s">
        <v>615</v>
      </c>
      <c r="G142" s="53">
        <v>1</v>
      </c>
      <c r="H142" s="86"/>
      <c r="I142" s="120"/>
    </row>
    <row r="143" spans="1:9" ht="22.5" customHeight="1" x14ac:dyDescent="0.2">
      <c r="A143" s="52"/>
      <c r="B143" s="54" t="s">
        <v>1209</v>
      </c>
      <c r="C143" s="54" t="s">
        <v>196</v>
      </c>
      <c r="D143" s="63">
        <v>37020</v>
      </c>
      <c r="E143" s="54" t="s">
        <v>889</v>
      </c>
      <c r="F143" s="53" t="s">
        <v>890</v>
      </c>
      <c r="G143" s="53">
        <v>3</v>
      </c>
      <c r="H143" s="86"/>
      <c r="I143" s="120"/>
    </row>
    <row r="144" spans="1:9" ht="14.25" customHeight="1" x14ac:dyDescent="0.2">
      <c r="A144" s="48"/>
      <c r="B144" s="50"/>
      <c r="C144" s="50"/>
      <c r="D144" s="62"/>
      <c r="E144" s="50"/>
      <c r="F144" s="49"/>
      <c r="G144" s="49">
        <v>21</v>
      </c>
      <c r="H144" s="86">
        <f>G144*297000</f>
        <v>6237000</v>
      </c>
      <c r="I144" s="120"/>
    </row>
    <row r="145" spans="1:9" ht="14.25" customHeight="1" x14ac:dyDescent="0.2">
      <c r="A145" s="52">
        <v>19</v>
      </c>
      <c r="B145" s="54">
        <v>19010401</v>
      </c>
      <c r="C145" s="54" t="s">
        <v>197</v>
      </c>
      <c r="D145" s="63">
        <v>37217</v>
      </c>
      <c r="E145" s="54" t="s">
        <v>231</v>
      </c>
      <c r="F145" s="53" t="s">
        <v>232</v>
      </c>
      <c r="G145" s="53">
        <v>3</v>
      </c>
      <c r="H145" s="86"/>
      <c r="I145" s="120"/>
    </row>
    <row r="146" spans="1:9" ht="14.25" customHeight="1" x14ac:dyDescent="0.2">
      <c r="A146" s="52"/>
      <c r="B146" s="54">
        <v>19010401</v>
      </c>
      <c r="C146" s="54" t="s">
        <v>197</v>
      </c>
      <c r="D146" s="63">
        <v>37217</v>
      </c>
      <c r="E146" s="54" t="s">
        <v>237</v>
      </c>
      <c r="F146" s="53" t="s">
        <v>238</v>
      </c>
      <c r="G146" s="53">
        <v>3</v>
      </c>
      <c r="H146" s="86"/>
      <c r="I146" s="120"/>
    </row>
    <row r="147" spans="1:9" ht="14.25" customHeight="1" x14ac:dyDescent="0.2">
      <c r="A147" s="52"/>
      <c r="B147" s="54" t="s">
        <v>1208</v>
      </c>
      <c r="C147" s="54" t="s">
        <v>197</v>
      </c>
      <c r="D147" s="63" t="s">
        <v>198</v>
      </c>
      <c r="E147" s="54" t="s">
        <v>170</v>
      </c>
      <c r="F147" s="53" t="s">
        <v>1227</v>
      </c>
      <c r="G147" s="53">
        <v>3</v>
      </c>
      <c r="H147" s="86"/>
      <c r="I147" s="120"/>
    </row>
    <row r="148" spans="1:9" ht="14.25" customHeight="1" x14ac:dyDescent="0.2">
      <c r="A148" s="52"/>
      <c r="B148" s="54" t="s">
        <v>1208</v>
      </c>
      <c r="C148" s="54" t="s">
        <v>197</v>
      </c>
      <c r="D148" s="63" t="s">
        <v>198</v>
      </c>
      <c r="E148" s="54" t="s">
        <v>235</v>
      </c>
      <c r="F148" s="53" t="s">
        <v>961</v>
      </c>
      <c r="G148" s="53">
        <v>3</v>
      </c>
      <c r="H148" s="86"/>
      <c r="I148" s="120"/>
    </row>
    <row r="149" spans="1:9" ht="14.25" customHeight="1" x14ac:dyDescent="0.2">
      <c r="A149" s="52"/>
      <c r="B149" s="54" t="s">
        <v>1208</v>
      </c>
      <c r="C149" s="54" t="s">
        <v>197</v>
      </c>
      <c r="D149" s="63">
        <v>37217</v>
      </c>
      <c r="E149" s="54" t="s">
        <v>403</v>
      </c>
      <c r="F149" s="53" t="s">
        <v>1228</v>
      </c>
      <c r="G149" s="53">
        <v>3</v>
      </c>
      <c r="H149" s="86"/>
      <c r="I149" s="120"/>
    </row>
    <row r="150" spans="1:9" ht="21.75" customHeight="1" x14ac:dyDescent="0.2">
      <c r="A150" s="52"/>
      <c r="B150" s="54" t="s">
        <v>1208</v>
      </c>
      <c r="C150" s="54" t="s">
        <v>197</v>
      </c>
      <c r="D150" s="63" t="s">
        <v>198</v>
      </c>
      <c r="E150" s="54" t="s">
        <v>889</v>
      </c>
      <c r="F150" s="53" t="s">
        <v>890</v>
      </c>
      <c r="G150" s="53">
        <v>3</v>
      </c>
      <c r="H150" s="86"/>
      <c r="I150" s="120"/>
    </row>
    <row r="151" spans="1:9" ht="14.25" customHeight="1" x14ac:dyDescent="0.2">
      <c r="A151" s="52"/>
      <c r="B151" s="54">
        <v>19010401</v>
      </c>
      <c r="C151" s="54" t="s">
        <v>197</v>
      </c>
      <c r="D151" s="63">
        <v>37217</v>
      </c>
      <c r="E151" s="54" t="s">
        <v>437</v>
      </c>
      <c r="F151" s="53" t="s">
        <v>438</v>
      </c>
      <c r="G151" s="53">
        <v>2</v>
      </c>
      <c r="H151" s="86"/>
      <c r="I151" s="120"/>
    </row>
    <row r="152" spans="1:9" ht="14.25" customHeight="1" x14ac:dyDescent="0.2">
      <c r="A152" s="48"/>
      <c r="B152" s="50"/>
      <c r="C152" s="50"/>
      <c r="D152" s="62"/>
      <c r="E152" s="50"/>
      <c r="F152" s="49"/>
      <c r="G152" s="49">
        <v>20</v>
      </c>
      <c r="H152" s="86">
        <f>G152*297000</f>
        <v>5940000</v>
      </c>
      <c r="I152" s="120"/>
    </row>
    <row r="153" spans="1:9" ht="14.25" customHeight="1" x14ac:dyDescent="0.2">
      <c r="A153" s="52">
        <v>20</v>
      </c>
      <c r="B153" s="54">
        <v>19010429</v>
      </c>
      <c r="C153" s="54" t="s">
        <v>199</v>
      </c>
      <c r="D153" s="63">
        <v>37036</v>
      </c>
      <c r="E153" s="54" t="s">
        <v>231</v>
      </c>
      <c r="F153" s="53" t="s">
        <v>232</v>
      </c>
      <c r="G153" s="53">
        <v>3</v>
      </c>
      <c r="H153" s="86"/>
      <c r="I153" s="120"/>
    </row>
    <row r="154" spans="1:9" ht="14.25" customHeight="1" x14ac:dyDescent="0.2">
      <c r="A154" s="52"/>
      <c r="B154" s="54" t="s">
        <v>1207</v>
      </c>
      <c r="C154" s="54" t="s">
        <v>199</v>
      </c>
      <c r="D154" s="63" t="s">
        <v>200</v>
      </c>
      <c r="E154" s="54" t="s">
        <v>170</v>
      </c>
      <c r="F154" s="53" t="s">
        <v>1227</v>
      </c>
      <c r="G154" s="53">
        <v>3</v>
      </c>
      <c r="H154" s="86"/>
      <c r="I154" s="120"/>
    </row>
    <row r="155" spans="1:9" ht="14.25" customHeight="1" x14ac:dyDescent="0.2">
      <c r="A155" s="52"/>
      <c r="B155" s="54" t="s">
        <v>1207</v>
      </c>
      <c r="C155" s="54" t="s">
        <v>199</v>
      </c>
      <c r="D155" s="63">
        <v>37036</v>
      </c>
      <c r="E155" s="54" t="s">
        <v>403</v>
      </c>
      <c r="F155" s="53" t="s">
        <v>1189</v>
      </c>
      <c r="G155" s="53">
        <v>3</v>
      </c>
      <c r="H155" s="86"/>
      <c r="I155" s="120"/>
    </row>
    <row r="156" spans="1:9" ht="14.25" customHeight="1" x14ac:dyDescent="0.2">
      <c r="A156" s="52"/>
      <c r="B156" s="54" t="s">
        <v>1207</v>
      </c>
      <c r="C156" s="54" t="s">
        <v>199</v>
      </c>
      <c r="D156" s="63" t="s">
        <v>200</v>
      </c>
      <c r="E156" s="54" t="s">
        <v>558</v>
      </c>
      <c r="F156" s="53" t="s">
        <v>559</v>
      </c>
      <c r="G156" s="53">
        <v>2</v>
      </c>
      <c r="H156" s="86"/>
      <c r="I156" s="120"/>
    </row>
    <row r="157" spans="1:9" ht="16.5" customHeight="1" x14ac:dyDescent="0.2">
      <c r="A157" s="52"/>
      <c r="B157" s="54" t="s">
        <v>1207</v>
      </c>
      <c r="C157" s="54" t="s">
        <v>199</v>
      </c>
      <c r="D157" s="63" t="s">
        <v>200</v>
      </c>
      <c r="E157" s="54" t="s">
        <v>655</v>
      </c>
      <c r="F157" s="53" t="s">
        <v>656</v>
      </c>
      <c r="G157" s="53">
        <v>1</v>
      </c>
      <c r="H157" s="86"/>
      <c r="I157" s="120"/>
    </row>
    <row r="158" spans="1:9" ht="21.75" customHeight="1" x14ac:dyDescent="0.2">
      <c r="A158" s="52"/>
      <c r="B158" s="54" t="s">
        <v>1207</v>
      </c>
      <c r="C158" s="54" t="s">
        <v>199</v>
      </c>
      <c r="D158" s="63" t="s">
        <v>200</v>
      </c>
      <c r="E158" s="54" t="s">
        <v>889</v>
      </c>
      <c r="F158" s="53" t="s">
        <v>890</v>
      </c>
      <c r="G158" s="53">
        <v>3</v>
      </c>
      <c r="H158" s="86"/>
      <c r="I158" s="120"/>
    </row>
    <row r="159" spans="1:9" ht="14.25" customHeight="1" x14ac:dyDescent="0.2">
      <c r="A159" s="48"/>
      <c r="B159" s="50"/>
      <c r="C159" s="50"/>
      <c r="D159" s="62"/>
      <c r="E159" s="50"/>
      <c r="F159" s="49"/>
      <c r="G159" s="49">
        <v>15</v>
      </c>
      <c r="H159" s="86">
        <f>G159*297000</f>
        <v>4455000</v>
      </c>
      <c r="I159" s="120"/>
    </row>
    <row r="160" spans="1:9" ht="21.75" customHeight="1" x14ac:dyDescent="0.2">
      <c r="A160" s="52">
        <v>21</v>
      </c>
      <c r="B160" s="54">
        <v>19010448</v>
      </c>
      <c r="C160" s="54" t="s">
        <v>201</v>
      </c>
      <c r="D160" s="63">
        <v>37082</v>
      </c>
      <c r="E160" s="54" t="s">
        <v>231</v>
      </c>
      <c r="F160" s="53" t="s">
        <v>232</v>
      </c>
      <c r="G160" s="53">
        <v>3</v>
      </c>
      <c r="H160" s="86"/>
      <c r="I160" s="120"/>
    </row>
    <row r="161" spans="1:9" ht="21.75" customHeight="1" x14ac:dyDescent="0.2">
      <c r="A161" s="52"/>
      <c r="B161" s="54">
        <v>19010448</v>
      </c>
      <c r="C161" s="54" t="s">
        <v>201</v>
      </c>
      <c r="D161" s="63">
        <v>37082</v>
      </c>
      <c r="E161" s="54" t="s">
        <v>237</v>
      </c>
      <c r="F161" s="53" t="s">
        <v>238</v>
      </c>
      <c r="G161" s="53">
        <v>3</v>
      </c>
      <c r="H161" s="86"/>
      <c r="I161" s="120"/>
    </row>
    <row r="162" spans="1:9" ht="21.75" customHeight="1" x14ac:dyDescent="0.2">
      <c r="A162" s="52"/>
      <c r="B162" s="54" t="s">
        <v>1206</v>
      </c>
      <c r="C162" s="54" t="s">
        <v>201</v>
      </c>
      <c r="D162" s="63">
        <v>37171</v>
      </c>
      <c r="E162" s="54" t="s">
        <v>170</v>
      </c>
      <c r="F162" s="53" t="s">
        <v>1227</v>
      </c>
      <c r="G162" s="53">
        <v>3</v>
      </c>
      <c r="H162" s="86"/>
      <c r="I162" s="120"/>
    </row>
    <row r="163" spans="1:9" ht="21.75" customHeight="1" x14ac:dyDescent="0.2">
      <c r="A163" s="52"/>
      <c r="B163" s="54" t="s">
        <v>1206</v>
      </c>
      <c r="C163" s="54" t="s">
        <v>201</v>
      </c>
      <c r="D163" s="63">
        <v>37082</v>
      </c>
      <c r="E163" s="54" t="s">
        <v>403</v>
      </c>
      <c r="F163" s="53" t="s">
        <v>1228</v>
      </c>
      <c r="G163" s="53">
        <v>3</v>
      </c>
      <c r="H163" s="86"/>
      <c r="I163" s="120"/>
    </row>
    <row r="164" spans="1:9" ht="21.75" customHeight="1" x14ac:dyDescent="0.2">
      <c r="A164" s="52"/>
      <c r="B164" s="54" t="s">
        <v>1206</v>
      </c>
      <c r="C164" s="54" t="s">
        <v>201</v>
      </c>
      <c r="D164" s="63">
        <v>37171</v>
      </c>
      <c r="E164" s="54" t="s">
        <v>558</v>
      </c>
      <c r="F164" s="53" t="s">
        <v>559</v>
      </c>
      <c r="G164" s="53">
        <v>2</v>
      </c>
      <c r="H164" s="86"/>
      <c r="I164" s="120"/>
    </row>
    <row r="165" spans="1:9" ht="14.25" customHeight="1" x14ac:dyDescent="0.2">
      <c r="A165" s="48"/>
      <c r="B165" s="50"/>
      <c r="C165" s="50"/>
      <c r="D165" s="62"/>
      <c r="E165" s="50"/>
      <c r="F165" s="49"/>
      <c r="G165" s="49">
        <v>14</v>
      </c>
      <c r="H165" s="86">
        <f>G165*297000</f>
        <v>4158000</v>
      </c>
      <c r="I165" s="120"/>
    </row>
    <row r="166" spans="1:9" ht="14.25" customHeight="1" x14ac:dyDescent="0.2">
      <c r="A166" s="52">
        <v>22</v>
      </c>
      <c r="B166" s="54">
        <v>19010456</v>
      </c>
      <c r="C166" s="54" t="s">
        <v>202</v>
      </c>
      <c r="D166" s="63">
        <v>37092</v>
      </c>
      <c r="E166" s="54" t="s">
        <v>231</v>
      </c>
      <c r="F166" s="53" t="s">
        <v>232</v>
      </c>
      <c r="G166" s="53">
        <v>3</v>
      </c>
      <c r="H166" s="86"/>
      <c r="I166" s="120"/>
    </row>
    <row r="167" spans="1:9" ht="14.25" customHeight="1" x14ac:dyDescent="0.2">
      <c r="A167" s="52"/>
      <c r="B167" s="54">
        <v>19010456</v>
      </c>
      <c r="C167" s="54" t="s">
        <v>202</v>
      </c>
      <c r="D167" s="63">
        <v>37092</v>
      </c>
      <c r="E167" s="54" t="s">
        <v>237</v>
      </c>
      <c r="F167" s="53" t="s">
        <v>238</v>
      </c>
      <c r="G167" s="53">
        <v>3</v>
      </c>
      <c r="H167" s="86"/>
      <c r="I167" s="120"/>
    </row>
    <row r="168" spans="1:9" ht="14.25" customHeight="1" x14ac:dyDescent="0.2">
      <c r="A168" s="52"/>
      <c r="B168" s="54" t="s">
        <v>1205</v>
      </c>
      <c r="C168" s="54" t="s">
        <v>202</v>
      </c>
      <c r="D168" s="63" t="s">
        <v>203</v>
      </c>
      <c r="E168" s="54" t="s">
        <v>170</v>
      </c>
      <c r="F168" s="53" t="s">
        <v>1227</v>
      </c>
      <c r="G168" s="53">
        <v>3</v>
      </c>
      <c r="H168" s="86"/>
      <c r="I168" s="120"/>
    </row>
    <row r="169" spans="1:9" ht="14.25" customHeight="1" x14ac:dyDescent="0.2">
      <c r="A169" s="52"/>
      <c r="B169" s="54" t="s">
        <v>1205</v>
      </c>
      <c r="C169" s="54" t="s">
        <v>202</v>
      </c>
      <c r="D169" s="63" t="s">
        <v>203</v>
      </c>
      <c r="E169" s="54" t="s">
        <v>235</v>
      </c>
      <c r="F169" s="53" t="s">
        <v>961</v>
      </c>
      <c r="G169" s="53">
        <v>3</v>
      </c>
      <c r="H169" s="86"/>
      <c r="I169" s="120"/>
    </row>
    <row r="170" spans="1:9" ht="14.25" customHeight="1" x14ac:dyDescent="0.2">
      <c r="A170" s="52"/>
      <c r="B170" s="54" t="s">
        <v>1205</v>
      </c>
      <c r="C170" s="54" t="s">
        <v>202</v>
      </c>
      <c r="D170" s="63">
        <v>37092</v>
      </c>
      <c r="E170" s="54" t="s">
        <v>403</v>
      </c>
      <c r="F170" s="53" t="s">
        <v>1228</v>
      </c>
      <c r="G170" s="53">
        <v>3</v>
      </c>
      <c r="H170" s="86"/>
      <c r="I170" s="120"/>
    </row>
    <row r="171" spans="1:9" ht="14.25" customHeight="1" x14ac:dyDescent="0.2">
      <c r="A171" s="52"/>
      <c r="B171" s="54" t="s">
        <v>1205</v>
      </c>
      <c r="C171" s="54" t="s">
        <v>202</v>
      </c>
      <c r="D171" s="63" t="s">
        <v>203</v>
      </c>
      <c r="E171" s="54" t="s">
        <v>558</v>
      </c>
      <c r="F171" s="53" t="s">
        <v>559</v>
      </c>
      <c r="G171" s="53">
        <v>2</v>
      </c>
      <c r="H171" s="86"/>
      <c r="I171" s="120"/>
    </row>
    <row r="172" spans="1:9" ht="21.75" customHeight="1" x14ac:dyDescent="0.2">
      <c r="A172" s="52"/>
      <c r="B172" s="54" t="s">
        <v>1205</v>
      </c>
      <c r="C172" s="54" t="s">
        <v>202</v>
      </c>
      <c r="D172" s="63" t="s">
        <v>203</v>
      </c>
      <c r="E172" s="54" t="s">
        <v>889</v>
      </c>
      <c r="F172" s="53" t="s">
        <v>890</v>
      </c>
      <c r="G172" s="53">
        <v>3</v>
      </c>
      <c r="H172" s="86"/>
      <c r="I172" s="120"/>
    </row>
    <row r="173" spans="1:9" ht="14.25" customHeight="1" x14ac:dyDescent="0.2">
      <c r="A173" s="48"/>
      <c r="B173" s="50"/>
      <c r="C173" s="50"/>
      <c r="D173" s="62"/>
      <c r="E173" s="50"/>
      <c r="F173" s="49"/>
      <c r="G173" s="49">
        <v>20</v>
      </c>
      <c r="H173" s="86">
        <f>G173*297000</f>
        <v>5940000</v>
      </c>
      <c r="I173" s="120"/>
    </row>
    <row r="174" spans="1:9" ht="22.5" customHeight="1" x14ac:dyDescent="0.2">
      <c r="A174" s="52">
        <v>23</v>
      </c>
      <c r="B174" s="54">
        <v>19010460</v>
      </c>
      <c r="C174" s="54" t="s">
        <v>206</v>
      </c>
      <c r="D174" s="63">
        <v>37083</v>
      </c>
      <c r="E174" s="54" t="s">
        <v>231</v>
      </c>
      <c r="F174" s="53" t="s">
        <v>232</v>
      </c>
      <c r="G174" s="53">
        <v>3</v>
      </c>
      <c r="H174" s="86"/>
      <c r="I174" s="120"/>
    </row>
    <row r="175" spans="1:9" ht="22.5" customHeight="1" x14ac:dyDescent="0.2">
      <c r="A175" s="52"/>
      <c r="B175" s="54">
        <v>19010460</v>
      </c>
      <c r="C175" s="54" t="s">
        <v>206</v>
      </c>
      <c r="D175" s="63">
        <v>37083</v>
      </c>
      <c r="E175" s="54" t="s">
        <v>237</v>
      </c>
      <c r="F175" s="53" t="s">
        <v>238</v>
      </c>
      <c r="G175" s="53">
        <v>3</v>
      </c>
      <c r="H175" s="86"/>
      <c r="I175" s="120"/>
    </row>
    <row r="176" spans="1:9" ht="22.5" customHeight="1" x14ac:dyDescent="0.2">
      <c r="A176" s="52"/>
      <c r="B176" s="54" t="s">
        <v>1204</v>
      </c>
      <c r="C176" s="54" t="s">
        <v>206</v>
      </c>
      <c r="D176" s="63">
        <v>37202</v>
      </c>
      <c r="E176" s="54" t="s">
        <v>170</v>
      </c>
      <c r="F176" s="53" t="s">
        <v>1227</v>
      </c>
      <c r="G176" s="53">
        <v>3</v>
      </c>
      <c r="H176" s="86"/>
      <c r="I176" s="120"/>
    </row>
    <row r="177" spans="1:9" ht="22.5" customHeight="1" x14ac:dyDescent="0.2">
      <c r="A177" s="52"/>
      <c r="B177" s="54" t="s">
        <v>1204</v>
      </c>
      <c r="C177" s="54" t="s">
        <v>206</v>
      </c>
      <c r="D177" s="63">
        <v>37202</v>
      </c>
      <c r="E177" s="54" t="s">
        <v>235</v>
      </c>
      <c r="F177" s="53" t="s">
        <v>961</v>
      </c>
      <c r="G177" s="53">
        <v>3</v>
      </c>
      <c r="H177" s="86"/>
      <c r="I177" s="120"/>
    </row>
    <row r="178" spans="1:9" ht="22.5" customHeight="1" x14ac:dyDescent="0.2">
      <c r="A178" s="52"/>
      <c r="B178" s="54" t="s">
        <v>1204</v>
      </c>
      <c r="C178" s="54" t="s">
        <v>206</v>
      </c>
      <c r="D178" s="63">
        <v>37083</v>
      </c>
      <c r="E178" s="54" t="s">
        <v>403</v>
      </c>
      <c r="F178" s="53" t="s">
        <v>1189</v>
      </c>
      <c r="G178" s="53">
        <v>3</v>
      </c>
      <c r="H178" s="86"/>
      <c r="I178" s="120"/>
    </row>
    <row r="179" spans="1:9" ht="22.5" customHeight="1" x14ac:dyDescent="0.2">
      <c r="A179" s="52"/>
      <c r="B179" s="54" t="s">
        <v>1204</v>
      </c>
      <c r="C179" s="54" t="s">
        <v>206</v>
      </c>
      <c r="D179" s="63">
        <v>37202</v>
      </c>
      <c r="E179" s="54" t="s">
        <v>558</v>
      </c>
      <c r="F179" s="53" t="s">
        <v>559</v>
      </c>
      <c r="G179" s="53">
        <v>2</v>
      </c>
      <c r="H179" s="86"/>
      <c r="I179" s="120"/>
    </row>
    <row r="180" spans="1:9" ht="14.25" customHeight="1" x14ac:dyDescent="0.2">
      <c r="A180" s="48"/>
      <c r="B180" s="50"/>
      <c r="C180" s="50"/>
      <c r="D180" s="62"/>
      <c r="E180" s="50"/>
      <c r="F180" s="49"/>
      <c r="G180" s="49">
        <v>17</v>
      </c>
      <c r="H180" s="86">
        <f>G180*297000</f>
        <v>5049000</v>
      </c>
      <c r="I180" s="120"/>
    </row>
    <row r="181" spans="1:9" ht="14.25" customHeight="1" x14ac:dyDescent="0.2">
      <c r="A181" s="52">
        <v>24</v>
      </c>
      <c r="B181" s="54">
        <v>19010461</v>
      </c>
      <c r="C181" s="54" t="s">
        <v>207</v>
      </c>
      <c r="D181" s="63">
        <v>37214</v>
      </c>
      <c r="E181" s="54" t="s">
        <v>231</v>
      </c>
      <c r="F181" s="53" t="s">
        <v>232</v>
      </c>
      <c r="G181" s="53">
        <v>3</v>
      </c>
      <c r="H181" s="86"/>
      <c r="I181" s="140" t="s">
        <v>1931</v>
      </c>
    </row>
    <row r="182" spans="1:9" ht="14.25" customHeight="1" x14ac:dyDescent="0.2">
      <c r="A182" s="52"/>
      <c r="B182" s="54">
        <v>19010461</v>
      </c>
      <c r="C182" s="54" t="s">
        <v>207</v>
      </c>
      <c r="D182" s="63">
        <v>37214</v>
      </c>
      <c r="E182" s="54" t="s">
        <v>237</v>
      </c>
      <c r="F182" s="53" t="s">
        <v>238</v>
      </c>
      <c r="G182" s="53">
        <v>3</v>
      </c>
      <c r="H182" s="86"/>
      <c r="I182" s="141"/>
    </row>
    <row r="183" spans="1:9" ht="14.25" customHeight="1" x14ac:dyDescent="0.2">
      <c r="A183" s="52"/>
      <c r="B183" s="54" t="s">
        <v>1203</v>
      </c>
      <c r="C183" s="54" t="s">
        <v>207</v>
      </c>
      <c r="D183" s="63" t="s">
        <v>208</v>
      </c>
      <c r="E183" s="54" t="s">
        <v>170</v>
      </c>
      <c r="F183" s="53" t="s">
        <v>1227</v>
      </c>
      <c r="G183" s="53">
        <v>3</v>
      </c>
      <c r="H183" s="86"/>
      <c r="I183" s="141"/>
    </row>
    <row r="184" spans="1:9" ht="14.25" customHeight="1" x14ac:dyDescent="0.2">
      <c r="A184" s="52"/>
      <c r="B184" s="54" t="s">
        <v>1203</v>
      </c>
      <c r="C184" s="54" t="s">
        <v>207</v>
      </c>
      <c r="D184" s="63" t="s">
        <v>208</v>
      </c>
      <c r="E184" s="54" t="s">
        <v>235</v>
      </c>
      <c r="F184" s="53" t="s">
        <v>961</v>
      </c>
      <c r="G184" s="53">
        <v>3</v>
      </c>
      <c r="H184" s="86"/>
      <c r="I184" s="141"/>
    </row>
    <row r="185" spans="1:9" ht="14.25" customHeight="1" x14ac:dyDescent="0.2">
      <c r="A185" s="52"/>
      <c r="B185" s="54" t="s">
        <v>1203</v>
      </c>
      <c r="C185" s="54" t="s">
        <v>207</v>
      </c>
      <c r="D185" s="63">
        <v>37214</v>
      </c>
      <c r="E185" s="54" t="s">
        <v>403</v>
      </c>
      <c r="F185" s="53" t="s">
        <v>1188</v>
      </c>
      <c r="G185" s="53">
        <v>3</v>
      </c>
      <c r="H185" s="86"/>
      <c r="I185" s="141"/>
    </row>
    <row r="186" spans="1:9" ht="14.25" customHeight="1" x14ac:dyDescent="0.2">
      <c r="A186" s="52"/>
      <c r="B186" s="54" t="s">
        <v>1203</v>
      </c>
      <c r="C186" s="54" t="s">
        <v>207</v>
      </c>
      <c r="D186" s="63" t="s">
        <v>208</v>
      </c>
      <c r="E186" s="54" t="s">
        <v>614</v>
      </c>
      <c r="F186" s="53" t="s">
        <v>615</v>
      </c>
      <c r="G186" s="53">
        <v>1</v>
      </c>
      <c r="H186" s="86"/>
      <c r="I186" s="141"/>
    </row>
    <row r="187" spans="1:9" ht="21.75" customHeight="1" x14ac:dyDescent="0.2">
      <c r="A187" s="52"/>
      <c r="B187" s="54" t="s">
        <v>1203</v>
      </c>
      <c r="C187" s="54" t="s">
        <v>207</v>
      </c>
      <c r="D187" s="63" t="s">
        <v>208</v>
      </c>
      <c r="E187" s="54" t="s">
        <v>889</v>
      </c>
      <c r="F187" s="53" t="s">
        <v>890</v>
      </c>
      <c r="G187" s="53">
        <v>3</v>
      </c>
      <c r="H187" s="86"/>
      <c r="I187" s="141"/>
    </row>
    <row r="188" spans="1:9" ht="18.75" customHeight="1" x14ac:dyDescent="0.2">
      <c r="A188" s="48"/>
      <c r="B188" s="50"/>
      <c r="C188" s="50"/>
      <c r="D188" s="62"/>
      <c r="E188" s="50"/>
      <c r="F188" s="49"/>
      <c r="G188" s="49">
        <v>19</v>
      </c>
      <c r="H188" s="86">
        <f>G188*297000-500000</f>
        <v>5143000</v>
      </c>
      <c r="I188" s="142"/>
    </row>
    <row r="189" spans="1:9" ht="14.25" customHeight="1" x14ac:dyDescent="0.2">
      <c r="A189" s="52">
        <v>25</v>
      </c>
      <c r="B189" s="54">
        <v>19010464</v>
      </c>
      <c r="C189" s="54" t="s">
        <v>204</v>
      </c>
      <c r="D189" s="63">
        <v>36854</v>
      </c>
      <c r="E189" s="54" t="s">
        <v>231</v>
      </c>
      <c r="F189" s="53" t="s">
        <v>232</v>
      </c>
      <c r="G189" s="53">
        <v>3</v>
      </c>
      <c r="H189" s="86"/>
      <c r="I189" s="120"/>
    </row>
    <row r="190" spans="1:9" ht="14.25" customHeight="1" x14ac:dyDescent="0.2">
      <c r="A190" s="52"/>
      <c r="B190" s="54">
        <v>19010464</v>
      </c>
      <c r="C190" s="54" t="s">
        <v>204</v>
      </c>
      <c r="D190" s="63">
        <v>36854</v>
      </c>
      <c r="E190" s="54" t="s">
        <v>237</v>
      </c>
      <c r="F190" s="53" t="s">
        <v>238</v>
      </c>
      <c r="G190" s="53">
        <v>3</v>
      </c>
      <c r="H190" s="86"/>
      <c r="I190" s="120"/>
    </row>
    <row r="191" spans="1:9" ht="14.25" customHeight="1" x14ac:dyDescent="0.2">
      <c r="A191" s="52"/>
      <c r="B191" s="54" t="s">
        <v>1202</v>
      </c>
      <c r="C191" s="54" t="s">
        <v>204</v>
      </c>
      <c r="D191" s="63" t="s">
        <v>205</v>
      </c>
      <c r="E191" s="54" t="s">
        <v>170</v>
      </c>
      <c r="F191" s="53" t="s">
        <v>1227</v>
      </c>
      <c r="G191" s="53">
        <v>3</v>
      </c>
      <c r="H191" s="86"/>
      <c r="I191" s="120"/>
    </row>
    <row r="192" spans="1:9" ht="14.25" customHeight="1" x14ac:dyDescent="0.2">
      <c r="A192" s="52"/>
      <c r="B192" s="54" t="s">
        <v>1202</v>
      </c>
      <c r="C192" s="54" t="s">
        <v>204</v>
      </c>
      <c r="D192" s="63">
        <v>36854</v>
      </c>
      <c r="E192" s="54" t="s">
        <v>233</v>
      </c>
      <c r="F192" s="53" t="s">
        <v>1187</v>
      </c>
      <c r="G192" s="53">
        <v>3</v>
      </c>
      <c r="H192" s="86"/>
      <c r="I192" s="120"/>
    </row>
    <row r="193" spans="1:9" ht="14.25" customHeight="1" x14ac:dyDescent="0.2">
      <c r="A193" s="52"/>
      <c r="B193" s="54" t="s">
        <v>1202</v>
      </c>
      <c r="C193" s="54" t="s">
        <v>204</v>
      </c>
      <c r="D193" s="63" t="s">
        <v>205</v>
      </c>
      <c r="E193" s="54" t="s">
        <v>235</v>
      </c>
      <c r="F193" s="53" t="s">
        <v>961</v>
      </c>
      <c r="G193" s="53">
        <v>3</v>
      </c>
      <c r="H193" s="86"/>
      <c r="I193" s="120"/>
    </row>
    <row r="194" spans="1:9" ht="14.25" customHeight="1" x14ac:dyDescent="0.2">
      <c r="A194" s="52"/>
      <c r="B194" s="54" t="s">
        <v>1202</v>
      </c>
      <c r="C194" s="54" t="s">
        <v>204</v>
      </c>
      <c r="D194" s="63">
        <v>36854</v>
      </c>
      <c r="E194" s="54" t="s">
        <v>403</v>
      </c>
      <c r="F194" s="53" t="s">
        <v>1228</v>
      </c>
      <c r="G194" s="53">
        <v>3</v>
      </c>
      <c r="H194" s="86"/>
      <c r="I194" s="120"/>
    </row>
    <row r="195" spans="1:9" ht="14.25" customHeight="1" x14ac:dyDescent="0.2">
      <c r="A195" s="52"/>
      <c r="B195" s="54" t="s">
        <v>1202</v>
      </c>
      <c r="C195" s="54" t="s">
        <v>204</v>
      </c>
      <c r="D195" s="63" t="s">
        <v>205</v>
      </c>
      <c r="E195" s="54" t="s">
        <v>558</v>
      </c>
      <c r="F195" s="53" t="s">
        <v>559</v>
      </c>
      <c r="G195" s="53">
        <v>2</v>
      </c>
      <c r="H195" s="86"/>
      <c r="I195" s="120"/>
    </row>
    <row r="196" spans="1:9" ht="14.25" customHeight="1" x14ac:dyDescent="0.2">
      <c r="A196" s="52"/>
      <c r="B196" s="54" t="s">
        <v>1202</v>
      </c>
      <c r="C196" s="54" t="s">
        <v>204</v>
      </c>
      <c r="D196" s="63" t="s">
        <v>205</v>
      </c>
      <c r="E196" s="54" t="s">
        <v>655</v>
      </c>
      <c r="F196" s="53" t="s">
        <v>669</v>
      </c>
      <c r="G196" s="53">
        <v>1</v>
      </c>
      <c r="H196" s="86"/>
      <c r="I196" s="120"/>
    </row>
    <row r="197" spans="1:9" ht="21.75" customHeight="1" x14ac:dyDescent="0.2">
      <c r="A197" s="52"/>
      <c r="B197" s="54" t="s">
        <v>1202</v>
      </c>
      <c r="C197" s="54" t="s">
        <v>204</v>
      </c>
      <c r="D197" s="63" t="s">
        <v>205</v>
      </c>
      <c r="E197" s="54" t="s">
        <v>889</v>
      </c>
      <c r="F197" s="53" t="s">
        <v>890</v>
      </c>
      <c r="G197" s="53">
        <v>3</v>
      </c>
      <c r="H197" s="86"/>
      <c r="I197" s="120"/>
    </row>
    <row r="198" spans="1:9" ht="14.25" customHeight="1" x14ac:dyDescent="0.2">
      <c r="A198" s="48"/>
      <c r="B198" s="50"/>
      <c r="C198" s="50"/>
      <c r="D198" s="62"/>
      <c r="E198" s="50"/>
      <c r="F198" s="49"/>
      <c r="G198" s="49">
        <v>24</v>
      </c>
      <c r="H198" s="86">
        <f>G198*297000</f>
        <v>7128000</v>
      </c>
      <c r="I198" s="120"/>
    </row>
    <row r="199" spans="1:9" ht="14.25" customHeight="1" x14ac:dyDescent="0.2">
      <c r="A199" s="52">
        <v>26</v>
      </c>
      <c r="B199" s="54">
        <v>19010477</v>
      </c>
      <c r="C199" s="54" t="s">
        <v>209</v>
      </c>
      <c r="D199" s="63">
        <v>37015</v>
      </c>
      <c r="E199" s="54" t="s">
        <v>231</v>
      </c>
      <c r="F199" s="53" t="s">
        <v>232</v>
      </c>
      <c r="G199" s="53">
        <v>3</v>
      </c>
      <c r="H199" s="86"/>
      <c r="I199" s="120"/>
    </row>
    <row r="200" spans="1:9" ht="14.25" customHeight="1" x14ac:dyDescent="0.2">
      <c r="A200" s="52"/>
      <c r="B200" s="54">
        <v>19010477</v>
      </c>
      <c r="C200" s="54" t="s">
        <v>209</v>
      </c>
      <c r="D200" s="63">
        <v>37015</v>
      </c>
      <c r="E200" s="54" t="s">
        <v>237</v>
      </c>
      <c r="F200" s="53" t="s">
        <v>238</v>
      </c>
      <c r="G200" s="53">
        <v>3</v>
      </c>
      <c r="H200" s="86"/>
      <c r="I200" s="120"/>
    </row>
    <row r="201" spans="1:9" ht="14.25" customHeight="1" x14ac:dyDescent="0.2">
      <c r="A201" s="52"/>
      <c r="B201" s="54" t="s">
        <v>1201</v>
      </c>
      <c r="C201" s="54" t="s">
        <v>209</v>
      </c>
      <c r="D201" s="63">
        <v>36986</v>
      </c>
      <c r="E201" s="54" t="s">
        <v>170</v>
      </c>
      <c r="F201" s="53" t="s">
        <v>1227</v>
      </c>
      <c r="G201" s="53">
        <v>3</v>
      </c>
      <c r="H201" s="86"/>
      <c r="I201" s="120"/>
    </row>
    <row r="202" spans="1:9" ht="14.25" customHeight="1" x14ac:dyDescent="0.2">
      <c r="A202" s="52"/>
      <c r="B202" s="54" t="s">
        <v>1201</v>
      </c>
      <c r="C202" s="54" t="s">
        <v>209</v>
      </c>
      <c r="D202" s="63">
        <v>36986</v>
      </c>
      <c r="E202" s="54" t="s">
        <v>235</v>
      </c>
      <c r="F202" s="53" t="s">
        <v>961</v>
      </c>
      <c r="G202" s="53">
        <v>3</v>
      </c>
      <c r="H202" s="86"/>
      <c r="I202" s="120"/>
    </row>
    <row r="203" spans="1:9" ht="14.25" customHeight="1" x14ac:dyDescent="0.2">
      <c r="A203" s="52"/>
      <c r="B203" s="54" t="s">
        <v>1201</v>
      </c>
      <c r="C203" s="54" t="s">
        <v>209</v>
      </c>
      <c r="D203" s="63">
        <v>37015</v>
      </c>
      <c r="E203" s="54" t="s">
        <v>403</v>
      </c>
      <c r="F203" s="53" t="s">
        <v>1188</v>
      </c>
      <c r="G203" s="53">
        <v>3</v>
      </c>
      <c r="H203" s="86"/>
      <c r="I203" s="120"/>
    </row>
    <row r="204" spans="1:9" ht="14.25" customHeight="1" x14ac:dyDescent="0.2">
      <c r="A204" s="52"/>
      <c r="B204" s="54" t="s">
        <v>1201</v>
      </c>
      <c r="C204" s="54" t="s">
        <v>209</v>
      </c>
      <c r="D204" s="63">
        <v>36986</v>
      </c>
      <c r="E204" s="54" t="s">
        <v>614</v>
      </c>
      <c r="F204" s="53" t="s">
        <v>615</v>
      </c>
      <c r="G204" s="53">
        <v>1</v>
      </c>
      <c r="H204" s="86"/>
      <c r="I204" s="120"/>
    </row>
    <row r="205" spans="1:9" ht="21.75" customHeight="1" x14ac:dyDescent="0.2">
      <c r="A205" s="52"/>
      <c r="B205" s="54" t="s">
        <v>1201</v>
      </c>
      <c r="C205" s="54" t="s">
        <v>209</v>
      </c>
      <c r="D205" s="63">
        <v>36986</v>
      </c>
      <c r="E205" s="54" t="s">
        <v>889</v>
      </c>
      <c r="F205" s="53" t="s">
        <v>890</v>
      </c>
      <c r="G205" s="53">
        <v>3</v>
      </c>
      <c r="H205" s="86"/>
      <c r="I205" s="120"/>
    </row>
    <row r="206" spans="1:9" ht="14.25" customHeight="1" x14ac:dyDescent="0.2">
      <c r="A206" s="48"/>
      <c r="B206" s="50"/>
      <c r="C206" s="50"/>
      <c r="D206" s="62"/>
      <c r="E206" s="50"/>
      <c r="F206" s="49"/>
      <c r="G206" s="49">
        <v>19</v>
      </c>
      <c r="H206" s="86">
        <f>G206*297000</f>
        <v>5643000</v>
      </c>
      <c r="I206" s="120"/>
    </row>
    <row r="207" spans="1:9" ht="24" customHeight="1" x14ac:dyDescent="0.2">
      <c r="A207" s="52">
        <v>27</v>
      </c>
      <c r="B207" s="54">
        <v>19010480</v>
      </c>
      <c r="C207" s="54" t="s">
        <v>210</v>
      </c>
      <c r="D207" s="63">
        <v>37055</v>
      </c>
      <c r="E207" s="54" t="s">
        <v>231</v>
      </c>
      <c r="F207" s="53" t="s">
        <v>232</v>
      </c>
      <c r="G207" s="53">
        <v>3</v>
      </c>
      <c r="H207" s="86"/>
      <c r="I207" s="120"/>
    </row>
    <row r="208" spans="1:9" ht="24" customHeight="1" x14ac:dyDescent="0.2">
      <c r="A208" s="52"/>
      <c r="B208" s="54">
        <v>19010480</v>
      </c>
      <c r="C208" s="54" t="s">
        <v>210</v>
      </c>
      <c r="D208" s="63">
        <v>37055</v>
      </c>
      <c r="E208" s="54" t="s">
        <v>237</v>
      </c>
      <c r="F208" s="53" t="s">
        <v>238</v>
      </c>
      <c r="G208" s="53">
        <v>3</v>
      </c>
      <c r="H208" s="86"/>
      <c r="I208" s="120"/>
    </row>
    <row r="209" spans="1:9" ht="24" customHeight="1" x14ac:dyDescent="0.2">
      <c r="A209" s="52"/>
      <c r="B209" s="54" t="s">
        <v>1200</v>
      </c>
      <c r="C209" s="54" t="s">
        <v>210</v>
      </c>
      <c r="D209" s="63" t="s">
        <v>211</v>
      </c>
      <c r="E209" s="54" t="s">
        <v>170</v>
      </c>
      <c r="F209" s="53" t="s">
        <v>1227</v>
      </c>
      <c r="G209" s="53">
        <v>3</v>
      </c>
      <c r="H209" s="86"/>
      <c r="I209" s="120"/>
    </row>
    <row r="210" spans="1:9" ht="24" customHeight="1" x14ac:dyDescent="0.2">
      <c r="A210" s="52"/>
      <c r="B210" s="54" t="s">
        <v>1200</v>
      </c>
      <c r="C210" s="54" t="s">
        <v>210</v>
      </c>
      <c r="D210" s="63" t="s">
        <v>211</v>
      </c>
      <c r="E210" s="54" t="s">
        <v>235</v>
      </c>
      <c r="F210" s="53" t="s">
        <v>961</v>
      </c>
      <c r="G210" s="53">
        <v>3</v>
      </c>
      <c r="H210" s="86"/>
      <c r="I210" s="120"/>
    </row>
    <row r="211" spans="1:9" ht="24" customHeight="1" x14ac:dyDescent="0.2">
      <c r="A211" s="52"/>
      <c r="B211" s="54" t="s">
        <v>1200</v>
      </c>
      <c r="C211" s="54" t="s">
        <v>210</v>
      </c>
      <c r="D211" s="63">
        <v>37055</v>
      </c>
      <c r="E211" s="54" t="s">
        <v>403</v>
      </c>
      <c r="F211" s="53" t="s">
        <v>1189</v>
      </c>
      <c r="G211" s="53">
        <v>3</v>
      </c>
      <c r="H211" s="86"/>
      <c r="I211" s="120"/>
    </row>
    <row r="212" spans="1:9" ht="24" customHeight="1" x14ac:dyDescent="0.2">
      <c r="A212" s="52"/>
      <c r="B212" s="54" t="s">
        <v>1200</v>
      </c>
      <c r="C212" s="54" t="s">
        <v>210</v>
      </c>
      <c r="D212" s="63" t="s">
        <v>211</v>
      </c>
      <c r="E212" s="54" t="s">
        <v>558</v>
      </c>
      <c r="F212" s="53" t="s">
        <v>559</v>
      </c>
      <c r="G212" s="53">
        <v>2</v>
      </c>
      <c r="H212" s="86"/>
      <c r="I212" s="120"/>
    </row>
    <row r="213" spans="1:9" ht="24" customHeight="1" x14ac:dyDescent="0.2">
      <c r="A213" s="52"/>
      <c r="B213" s="54" t="s">
        <v>1200</v>
      </c>
      <c r="C213" s="54" t="s">
        <v>210</v>
      </c>
      <c r="D213" s="63" t="s">
        <v>211</v>
      </c>
      <c r="E213" s="54" t="s">
        <v>617</v>
      </c>
      <c r="F213" s="53" t="s">
        <v>648</v>
      </c>
      <c r="G213" s="53">
        <v>1</v>
      </c>
      <c r="H213" s="86"/>
      <c r="I213" s="120"/>
    </row>
    <row r="214" spans="1:9" ht="24" customHeight="1" x14ac:dyDescent="0.2">
      <c r="A214" s="52"/>
      <c r="B214" s="54" t="s">
        <v>1200</v>
      </c>
      <c r="C214" s="54" t="s">
        <v>210</v>
      </c>
      <c r="D214" s="63" t="s">
        <v>211</v>
      </c>
      <c r="E214" s="54" t="s">
        <v>655</v>
      </c>
      <c r="F214" s="53" t="s">
        <v>675</v>
      </c>
      <c r="G214" s="53">
        <v>1</v>
      </c>
      <c r="H214" s="86"/>
      <c r="I214" s="120"/>
    </row>
    <row r="215" spans="1:9" ht="14.25" customHeight="1" x14ac:dyDescent="0.2">
      <c r="A215" s="48"/>
      <c r="B215" s="50"/>
      <c r="C215" s="50"/>
      <c r="D215" s="62"/>
      <c r="E215" s="50"/>
      <c r="F215" s="49"/>
      <c r="G215" s="49">
        <v>19</v>
      </c>
      <c r="H215" s="86">
        <f>G215*297000</f>
        <v>5643000</v>
      </c>
      <c r="I215" s="120"/>
    </row>
    <row r="216" spans="1:9" ht="14.25" customHeight="1" x14ac:dyDescent="0.2">
      <c r="A216" s="52">
        <v>28</v>
      </c>
      <c r="B216" s="54">
        <v>19010481</v>
      </c>
      <c r="C216" s="54" t="s">
        <v>212</v>
      </c>
      <c r="D216" s="63">
        <v>37044</v>
      </c>
      <c r="E216" s="54" t="s">
        <v>231</v>
      </c>
      <c r="F216" s="53" t="s">
        <v>232</v>
      </c>
      <c r="G216" s="53">
        <v>3</v>
      </c>
      <c r="H216" s="86"/>
      <c r="I216" s="120"/>
    </row>
    <row r="217" spans="1:9" ht="14.25" customHeight="1" x14ac:dyDescent="0.2">
      <c r="A217" s="52"/>
      <c r="B217" s="54">
        <v>19010481</v>
      </c>
      <c r="C217" s="54" t="s">
        <v>212</v>
      </c>
      <c r="D217" s="63">
        <v>37044</v>
      </c>
      <c r="E217" s="54" t="s">
        <v>237</v>
      </c>
      <c r="F217" s="53" t="s">
        <v>238</v>
      </c>
      <c r="G217" s="53">
        <v>3</v>
      </c>
      <c r="H217" s="86"/>
      <c r="I217" s="120"/>
    </row>
    <row r="218" spans="1:9" ht="14.25" customHeight="1" x14ac:dyDescent="0.2">
      <c r="A218" s="52"/>
      <c r="B218" s="54">
        <v>19010481</v>
      </c>
      <c r="C218" s="54" t="s">
        <v>212</v>
      </c>
      <c r="D218" s="63">
        <v>37044</v>
      </c>
      <c r="E218" s="54" t="s">
        <v>437</v>
      </c>
      <c r="F218" s="53" t="s">
        <v>438</v>
      </c>
      <c r="G218" s="53">
        <v>2</v>
      </c>
      <c r="H218" s="86"/>
      <c r="I218" s="120"/>
    </row>
    <row r="219" spans="1:9" ht="14.25" customHeight="1" x14ac:dyDescent="0.2">
      <c r="A219" s="52"/>
      <c r="B219" s="54" t="s">
        <v>1199</v>
      </c>
      <c r="C219" s="54" t="s">
        <v>212</v>
      </c>
      <c r="D219" s="63">
        <v>36928</v>
      </c>
      <c r="E219" s="54" t="s">
        <v>170</v>
      </c>
      <c r="F219" s="53" t="s">
        <v>1227</v>
      </c>
      <c r="G219" s="53">
        <v>3</v>
      </c>
      <c r="H219" s="86"/>
      <c r="I219" s="120"/>
    </row>
    <row r="220" spans="1:9" ht="14.25" customHeight="1" x14ac:dyDescent="0.2">
      <c r="A220" s="52"/>
      <c r="B220" s="54" t="s">
        <v>1199</v>
      </c>
      <c r="C220" s="54" t="s">
        <v>212</v>
      </c>
      <c r="D220" s="63">
        <v>36928</v>
      </c>
      <c r="E220" s="54" t="s">
        <v>235</v>
      </c>
      <c r="F220" s="53" t="s">
        <v>961</v>
      </c>
      <c r="G220" s="53">
        <v>3</v>
      </c>
      <c r="H220" s="86"/>
      <c r="I220" s="120"/>
    </row>
    <row r="221" spans="1:9" ht="14.25" customHeight="1" x14ac:dyDescent="0.2">
      <c r="A221" s="52"/>
      <c r="B221" s="54" t="s">
        <v>1199</v>
      </c>
      <c r="C221" s="54" t="s">
        <v>212</v>
      </c>
      <c r="D221" s="63">
        <v>37044</v>
      </c>
      <c r="E221" s="54" t="s">
        <v>403</v>
      </c>
      <c r="F221" s="53" t="s">
        <v>1188</v>
      </c>
      <c r="G221" s="53">
        <v>3</v>
      </c>
      <c r="H221" s="86"/>
      <c r="I221" s="120"/>
    </row>
    <row r="222" spans="1:9" ht="21.75" customHeight="1" x14ac:dyDescent="0.2">
      <c r="A222" s="52"/>
      <c r="B222" s="54" t="s">
        <v>1199</v>
      </c>
      <c r="C222" s="54" t="s">
        <v>212</v>
      </c>
      <c r="D222" s="63">
        <v>36928</v>
      </c>
      <c r="E222" s="54" t="s">
        <v>889</v>
      </c>
      <c r="F222" s="53" t="s">
        <v>890</v>
      </c>
      <c r="G222" s="53">
        <v>3</v>
      </c>
      <c r="H222" s="86"/>
      <c r="I222" s="120"/>
    </row>
    <row r="223" spans="1:9" ht="14.25" customHeight="1" x14ac:dyDescent="0.2">
      <c r="A223" s="48"/>
      <c r="B223" s="50"/>
      <c r="C223" s="50"/>
      <c r="D223" s="62"/>
      <c r="E223" s="50"/>
      <c r="F223" s="49"/>
      <c r="G223" s="49">
        <v>20</v>
      </c>
      <c r="H223" s="86">
        <f>G223*297000</f>
        <v>5940000</v>
      </c>
      <c r="I223" s="120"/>
    </row>
    <row r="224" spans="1:9" ht="21.75" customHeight="1" x14ac:dyDescent="0.2">
      <c r="A224" s="52">
        <v>29</v>
      </c>
      <c r="B224" s="54">
        <v>19010482</v>
      </c>
      <c r="C224" s="54" t="s">
        <v>213</v>
      </c>
      <c r="D224" s="63">
        <v>37198</v>
      </c>
      <c r="E224" s="54" t="s">
        <v>231</v>
      </c>
      <c r="F224" s="53" t="s">
        <v>232</v>
      </c>
      <c r="G224" s="53">
        <v>3</v>
      </c>
      <c r="H224" s="86"/>
      <c r="I224" s="120"/>
    </row>
    <row r="225" spans="1:9" ht="21.75" customHeight="1" x14ac:dyDescent="0.2">
      <c r="A225" s="52"/>
      <c r="B225" s="54">
        <v>19010482</v>
      </c>
      <c r="C225" s="54" t="s">
        <v>213</v>
      </c>
      <c r="D225" s="63">
        <v>37198</v>
      </c>
      <c r="E225" s="54" t="s">
        <v>237</v>
      </c>
      <c r="F225" s="53" t="s">
        <v>238</v>
      </c>
      <c r="G225" s="53">
        <v>3</v>
      </c>
      <c r="H225" s="86"/>
      <c r="I225" s="120"/>
    </row>
    <row r="226" spans="1:9" ht="21.75" customHeight="1" x14ac:dyDescent="0.2">
      <c r="A226" s="52"/>
      <c r="B226" s="54" t="s">
        <v>1198</v>
      </c>
      <c r="C226" s="54" t="s">
        <v>213</v>
      </c>
      <c r="D226" s="63">
        <v>36961</v>
      </c>
      <c r="E226" s="54" t="s">
        <v>170</v>
      </c>
      <c r="F226" s="53" t="s">
        <v>1227</v>
      </c>
      <c r="G226" s="53">
        <v>3</v>
      </c>
      <c r="H226" s="86"/>
      <c r="I226" s="120"/>
    </row>
    <row r="227" spans="1:9" ht="21.75" customHeight="1" x14ac:dyDescent="0.2">
      <c r="A227" s="52"/>
      <c r="B227" s="54" t="s">
        <v>1198</v>
      </c>
      <c r="C227" s="54" t="s">
        <v>213</v>
      </c>
      <c r="D227" s="63">
        <v>36961</v>
      </c>
      <c r="E227" s="54" t="s">
        <v>235</v>
      </c>
      <c r="F227" s="53" t="s">
        <v>961</v>
      </c>
      <c r="G227" s="53">
        <v>3</v>
      </c>
      <c r="H227" s="86"/>
      <c r="I227" s="120"/>
    </row>
    <row r="228" spans="1:9" ht="21.75" customHeight="1" x14ac:dyDescent="0.2">
      <c r="A228" s="52"/>
      <c r="B228" s="54" t="s">
        <v>1198</v>
      </c>
      <c r="C228" s="54" t="s">
        <v>213</v>
      </c>
      <c r="D228" s="63">
        <v>37198</v>
      </c>
      <c r="E228" s="54" t="s">
        <v>403</v>
      </c>
      <c r="F228" s="53" t="s">
        <v>1228</v>
      </c>
      <c r="G228" s="53">
        <v>3</v>
      </c>
      <c r="H228" s="86"/>
      <c r="I228" s="120"/>
    </row>
    <row r="229" spans="1:9" ht="21.75" customHeight="1" x14ac:dyDescent="0.2">
      <c r="A229" s="52"/>
      <c r="B229" s="54" t="s">
        <v>1198</v>
      </c>
      <c r="C229" s="54" t="s">
        <v>213</v>
      </c>
      <c r="D229" s="63">
        <v>36961</v>
      </c>
      <c r="E229" s="54" t="s">
        <v>558</v>
      </c>
      <c r="F229" s="53" t="s">
        <v>559</v>
      </c>
      <c r="G229" s="53">
        <v>2</v>
      </c>
      <c r="H229" s="86"/>
      <c r="I229" s="120"/>
    </row>
    <row r="230" spans="1:9" ht="14.25" customHeight="1" x14ac:dyDescent="0.2">
      <c r="A230" s="48"/>
      <c r="B230" s="50"/>
      <c r="C230" s="50"/>
      <c r="D230" s="62"/>
      <c r="E230" s="50"/>
      <c r="F230" s="49"/>
      <c r="G230" s="49">
        <v>17</v>
      </c>
      <c r="H230" s="86">
        <f>G230*297000</f>
        <v>5049000</v>
      </c>
      <c r="I230" s="120"/>
    </row>
    <row r="231" spans="1:9" ht="14.25" customHeight="1" x14ac:dyDescent="0.2">
      <c r="A231" s="52">
        <v>30</v>
      </c>
      <c r="B231" s="54">
        <v>19010485</v>
      </c>
      <c r="C231" s="54" t="s">
        <v>214</v>
      </c>
      <c r="D231" s="63">
        <v>37083</v>
      </c>
      <c r="E231" s="54" t="s">
        <v>231</v>
      </c>
      <c r="F231" s="53" t="s">
        <v>232</v>
      </c>
      <c r="G231" s="53">
        <v>3</v>
      </c>
      <c r="H231" s="86"/>
      <c r="I231" s="120"/>
    </row>
    <row r="232" spans="1:9" ht="14.25" customHeight="1" x14ac:dyDescent="0.2">
      <c r="A232" s="52"/>
      <c r="B232" s="54">
        <v>19010485</v>
      </c>
      <c r="C232" s="54" t="s">
        <v>214</v>
      </c>
      <c r="D232" s="63">
        <v>37083</v>
      </c>
      <c r="E232" s="54" t="s">
        <v>237</v>
      </c>
      <c r="F232" s="53" t="s">
        <v>238</v>
      </c>
      <c r="G232" s="53">
        <v>3</v>
      </c>
      <c r="H232" s="86"/>
      <c r="I232" s="120"/>
    </row>
    <row r="233" spans="1:9" ht="14.25" customHeight="1" x14ac:dyDescent="0.2">
      <c r="A233" s="52"/>
      <c r="B233" s="54" t="s">
        <v>1197</v>
      </c>
      <c r="C233" s="54" t="s">
        <v>214</v>
      </c>
      <c r="D233" s="63">
        <v>37202</v>
      </c>
      <c r="E233" s="54" t="s">
        <v>170</v>
      </c>
      <c r="F233" s="53" t="s">
        <v>1227</v>
      </c>
      <c r="G233" s="53">
        <v>3</v>
      </c>
      <c r="H233" s="86"/>
      <c r="I233" s="120"/>
    </row>
    <row r="234" spans="1:9" ht="14.25" customHeight="1" x14ac:dyDescent="0.2">
      <c r="A234" s="52"/>
      <c r="B234" s="54" t="s">
        <v>1197</v>
      </c>
      <c r="C234" s="54" t="s">
        <v>214</v>
      </c>
      <c r="D234" s="63">
        <v>37083</v>
      </c>
      <c r="E234" s="54" t="s">
        <v>403</v>
      </c>
      <c r="F234" s="53" t="s">
        <v>1228</v>
      </c>
      <c r="G234" s="53">
        <v>3</v>
      </c>
      <c r="H234" s="86"/>
      <c r="I234" s="120"/>
    </row>
    <row r="235" spans="1:9" ht="14.25" customHeight="1" x14ac:dyDescent="0.2">
      <c r="A235" s="52"/>
      <c r="B235" s="54" t="s">
        <v>1197</v>
      </c>
      <c r="C235" s="54" t="s">
        <v>214</v>
      </c>
      <c r="D235" s="63">
        <v>37202</v>
      </c>
      <c r="E235" s="54" t="s">
        <v>558</v>
      </c>
      <c r="F235" s="53" t="s">
        <v>559</v>
      </c>
      <c r="G235" s="53">
        <v>2</v>
      </c>
      <c r="H235" s="86"/>
      <c r="I235" s="120"/>
    </row>
    <row r="236" spans="1:9" ht="21.75" customHeight="1" x14ac:dyDescent="0.2">
      <c r="A236" s="52"/>
      <c r="B236" s="54" t="s">
        <v>1197</v>
      </c>
      <c r="C236" s="54" t="s">
        <v>214</v>
      </c>
      <c r="D236" s="63">
        <v>37202</v>
      </c>
      <c r="E236" s="54" t="s">
        <v>889</v>
      </c>
      <c r="F236" s="53" t="s">
        <v>890</v>
      </c>
      <c r="G236" s="53">
        <v>3</v>
      </c>
      <c r="H236" s="86"/>
      <c r="I236" s="120"/>
    </row>
    <row r="237" spans="1:9" ht="14.25" customHeight="1" x14ac:dyDescent="0.2">
      <c r="A237" s="48"/>
      <c r="B237" s="50"/>
      <c r="C237" s="50"/>
      <c r="D237" s="62"/>
      <c r="E237" s="50"/>
      <c r="F237" s="49"/>
      <c r="G237" s="49">
        <v>17</v>
      </c>
      <c r="H237" s="86">
        <f>G237*297000</f>
        <v>5049000</v>
      </c>
      <c r="I237" s="120"/>
    </row>
    <row r="238" spans="1:9" ht="23.25" customHeight="1" x14ac:dyDescent="0.2">
      <c r="A238" s="52">
        <v>31</v>
      </c>
      <c r="B238" s="54">
        <v>19010488</v>
      </c>
      <c r="C238" s="54" t="s">
        <v>215</v>
      </c>
      <c r="D238" s="63">
        <v>36990</v>
      </c>
      <c r="E238" s="54" t="s">
        <v>231</v>
      </c>
      <c r="F238" s="53" t="s">
        <v>232</v>
      </c>
      <c r="G238" s="53">
        <v>3</v>
      </c>
      <c r="H238" s="86"/>
      <c r="I238" s="120"/>
    </row>
    <row r="239" spans="1:9" ht="23.25" customHeight="1" x14ac:dyDescent="0.2">
      <c r="A239" s="52"/>
      <c r="B239" s="54">
        <v>19010488</v>
      </c>
      <c r="C239" s="54" t="s">
        <v>215</v>
      </c>
      <c r="D239" s="63">
        <v>36990</v>
      </c>
      <c r="E239" s="54" t="s">
        <v>237</v>
      </c>
      <c r="F239" s="53" t="s">
        <v>238</v>
      </c>
      <c r="G239" s="53">
        <v>3</v>
      </c>
      <c r="H239" s="86"/>
      <c r="I239" s="120"/>
    </row>
    <row r="240" spans="1:9" ht="23.25" customHeight="1" x14ac:dyDescent="0.2">
      <c r="A240" s="52"/>
      <c r="B240" s="54" t="s">
        <v>1196</v>
      </c>
      <c r="C240" s="54" t="s">
        <v>215</v>
      </c>
      <c r="D240" s="63">
        <v>37138</v>
      </c>
      <c r="E240" s="54" t="s">
        <v>170</v>
      </c>
      <c r="F240" s="53" t="s">
        <v>1227</v>
      </c>
      <c r="G240" s="53">
        <v>3</v>
      </c>
      <c r="H240" s="86"/>
      <c r="I240" s="120"/>
    </row>
    <row r="241" spans="1:9" ht="23.25" customHeight="1" x14ac:dyDescent="0.2">
      <c r="A241" s="52"/>
      <c r="B241" s="54" t="s">
        <v>1196</v>
      </c>
      <c r="C241" s="54" t="s">
        <v>215</v>
      </c>
      <c r="D241" s="63">
        <v>36990</v>
      </c>
      <c r="E241" s="54" t="s">
        <v>403</v>
      </c>
      <c r="F241" s="53" t="s">
        <v>1228</v>
      </c>
      <c r="G241" s="53">
        <v>3</v>
      </c>
      <c r="H241" s="86"/>
      <c r="I241" s="120"/>
    </row>
    <row r="242" spans="1:9" ht="23.25" customHeight="1" x14ac:dyDescent="0.2">
      <c r="A242" s="52"/>
      <c r="B242" s="54" t="s">
        <v>1196</v>
      </c>
      <c r="C242" s="54" t="s">
        <v>215</v>
      </c>
      <c r="D242" s="63">
        <v>37138</v>
      </c>
      <c r="E242" s="54" t="s">
        <v>558</v>
      </c>
      <c r="F242" s="53" t="s">
        <v>559</v>
      </c>
      <c r="G242" s="53">
        <v>2</v>
      </c>
      <c r="H242" s="86"/>
      <c r="I242" s="120"/>
    </row>
    <row r="243" spans="1:9" ht="14.25" customHeight="1" x14ac:dyDescent="0.2">
      <c r="A243" s="48"/>
      <c r="B243" s="50"/>
      <c r="C243" s="50"/>
      <c r="D243" s="62"/>
      <c r="E243" s="50"/>
      <c r="F243" s="49"/>
      <c r="G243" s="49">
        <v>14</v>
      </c>
      <c r="H243" s="86">
        <f>G243*297000</f>
        <v>4158000</v>
      </c>
      <c r="I243" s="120"/>
    </row>
    <row r="244" spans="1:9" ht="14.25" customHeight="1" x14ac:dyDescent="0.2">
      <c r="A244" s="52">
        <v>32</v>
      </c>
      <c r="B244" s="54">
        <v>19010496</v>
      </c>
      <c r="C244" s="54" t="s">
        <v>216</v>
      </c>
      <c r="D244" s="63">
        <v>37040</v>
      </c>
      <c r="E244" s="54" t="s">
        <v>231</v>
      </c>
      <c r="F244" s="53" t="s">
        <v>232</v>
      </c>
      <c r="G244" s="53">
        <v>3</v>
      </c>
      <c r="H244" s="86"/>
      <c r="I244" s="120"/>
    </row>
    <row r="245" spans="1:9" ht="14.25" customHeight="1" x14ac:dyDescent="0.2">
      <c r="A245" s="52"/>
      <c r="B245" s="54">
        <v>19010496</v>
      </c>
      <c r="C245" s="54" t="s">
        <v>216</v>
      </c>
      <c r="D245" s="63">
        <v>37040</v>
      </c>
      <c r="E245" s="54" t="s">
        <v>237</v>
      </c>
      <c r="F245" s="53" t="s">
        <v>238</v>
      </c>
      <c r="G245" s="53">
        <v>3</v>
      </c>
      <c r="H245" s="86"/>
      <c r="I245" s="120"/>
    </row>
    <row r="246" spans="1:9" ht="14.25" customHeight="1" x14ac:dyDescent="0.2">
      <c r="A246" s="52"/>
      <c r="B246" s="54" t="s">
        <v>1195</v>
      </c>
      <c r="C246" s="54" t="s">
        <v>216</v>
      </c>
      <c r="D246" s="63" t="s">
        <v>217</v>
      </c>
      <c r="E246" s="54" t="s">
        <v>170</v>
      </c>
      <c r="F246" s="53" t="s">
        <v>1227</v>
      </c>
      <c r="G246" s="53">
        <v>3</v>
      </c>
      <c r="H246" s="86"/>
      <c r="I246" s="120"/>
    </row>
    <row r="247" spans="1:9" ht="14.25" customHeight="1" x14ac:dyDescent="0.2">
      <c r="A247" s="52"/>
      <c r="B247" s="54" t="s">
        <v>1195</v>
      </c>
      <c r="C247" s="54" t="s">
        <v>216</v>
      </c>
      <c r="D247" s="63">
        <v>37040</v>
      </c>
      <c r="E247" s="54" t="s">
        <v>403</v>
      </c>
      <c r="F247" s="53" t="s">
        <v>1228</v>
      </c>
      <c r="G247" s="53">
        <v>3</v>
      </c>
      <c r="H247" s="86"/>
      <c r="I247" s="120"/>
    </row>
    <row r="248" spans="1:9" ht="14.25" customHeight="1" x14ac:dyDescent="0.2">
      <c r="A248" s="52"/>
      <c r="B248" s="54" t="s">
        <v>1195</v>
      </c>
      <c r="C248" s="54" t="s">
        <v>216</v>
      </c>
      <c r="D248" s="63" t="s">
        <v>217</v>
      </c>
      <c r="E248" s="54" t="s">
        <v>558</v>
      </c>
      <c r="F248" s="53" t="s">
        <v>559</v>
      </c>
      <c r="G248" s="53">
        <v>2</v>
      </c>
      <c r="H248" s="86"/>
      <c r="I248" s="120"/>
    </row>
    <row r="249" spans="1:9" ht="21.75" customHeight="1" x14ac:dyDescent="0.2">
      <c r="A249" s="52"/>
      <c r="B249" s="54" t="s">
        <v>1195</v>
      </c>
      <c r="C249" s="54" t="s">
        <v>216</v>
      </c>
      <c r="D249" s="63" t="s">
        <v>217</v>
      </c>
      <c r="E249" s="54" t="s">
        <v>889</v>
      </c>
      <c r="F249" s="53" t="s">
        <v>890</v>
      </c>
      <c r="G249" s="53">
        <v>3</v>
      </c>
      <c r="H249" s="86"/>
      <c r="I249" s="120"/>
    </row>
    <row r="250" spans="1:9" ht="14.25" customHeight="1" x14ac:dyDescent="0.2">
      <c r="A250" s="48"/>
      <c r="B250" s="50"/>
      <c r="C250" s="50"/>
      <c r="D250" s="62"/>
      <c r="E250" s="50"/>
      <c r="F250" s="49"/>
      <c r="G250" s="49">
        <v>17</v>
      </c>
      <c r="H250" s="86">
        <f>G250*297000</f>
        <v>5049000</v>
      </c>
      <c r="I250" s="120"/>
    </row>
    <row r="251" spans="1:9" ht="14.25" customHeight="1" x14ac:dyDescent="0.2">
      <c r="A251" s="52">
        <v>33</v>
      </c>
      <c r="B251" s="54">
        <v>19010497</v>
      </c>
      <c r="C251" s="54" t="s">
        <v>218</v>
      </c>
      <c r="D251" s="63">
        <v>37121</v>
      </c>
      <c r="E251" s="54" t="s">
        <v>231</v>
      </c>
      <c r="F251" s="53" t="s">
        <v>232</v>
      </c>
      <c r="G251" s="53">
        <v>3</v>
      </c>
      <c r="H251" s="86"/>
      <c r="I251" s="120"/>
    </row>
    <row r="252" spans="1:9" ht="14.25" customHeight="1" x14ac:dyDescent="0.2">
      <c r="A252" s="52"/>
      <c r="B252" s="54">
        <v>19010497</v>
      </c>
      <c r="C252" s="54" t="s">
        <v>218</v>
      </c>
      <c r="D252" s="63">
        <v>37121</v>
      </c>
      <c r="E252" s="54" t="s">
        <v>237</v>
      </c>
      <c r="F252" s="53" t="s">
        <v>238</v>
      </c>
      <c r="G252" s="53">
        <v>3</v>
      </c>
      <c r="H252" s="86"/>
      <c r="I252" s="120"/>
    </row>
    <row r="253" spans="1:9" ht="14.25" customHeight="1" x14ac:dyDescent="0.2">
      <c r="A253" s="52"/>
      <c r="B253" s="54" t="s">
        <v>1194</v>
      </c>
      <c r="C253" s="54" t="s">
        <v>218</v>
      </c>
      <c r="D253" s="63" t="s">
        <v>192</v>
      </c>
      <c r="E253" s="54" t="s">
        <v>170</v>
      </c>
      <c r="F253" s="53" t="s">
        <v>1227</v>
      </c>
      <c r="G253" s="53">
        <v>3</v>
      </c>
      <c r="H253" s="86"/>
      <c r="I253" s="120"/>
    </row>
    <row r="254" spans="1:9" ht="14.25" customHeight="1" x14ac:dyDescent="0.2">
      <c r="A254" s="52"/>
      <c r="B254" s="54" t="s">
        <v>1194</v>
      </c>
      <c r="C254" s="54" t="s">
        <v>218</v>
      </c>
      <c r="D254" s="63" t="s">
        <v>192</v>
      </c>
      <c r="E254" s="54" t="s">
        <v>235</v>
      </c>
      <c r="F254" s="53" t="s">
        <v>961</v>
      </c>
      <c r="G254" s="53">
        <v>3</v>
      </c>
      <c r="H254" s="86"/>
      <c r="I254" s="120"/>
    </row>
    <row r="255" spans="1:9" ht="14.25" customHeight="1" x14ac:dyDescent="0.2">
      <c r="A255" s="52"/>
      <c r="B255" s="54" t="s">
        <v>1194</v>
      </c>
      <c r="C255" s="54" t="s">
        <v>218</v>
      </c>
      <c r="D255" s="63">
        <v>37121</v>
      </c>
      <c r="E255" s="54" t="s">
        <v>403</v>
      </c>
      <c r="F255" s="53" t="s">
        <v>1228</v>
      </c>
      <c r="G255" s="53">
        <v>3</v>
      </c>
      <c r="H255" s="86"/>
      <c r="I255" s="120"/>
    </row>
    <row r="256" spans="1:9" ht="21.75" customHeight="1" x14ac:dyDescent="0.2">
      <c r="A256" s="52"/>
      <c r="B256" s="54" t="s">
        <v>1194</v>
      </c>
      <c r="C256" s="54" t="s">
        <v>218</v>
      </c>
      <c r="D256" s="63" t="s">
        <v>192</v>
      </c>
      <c r="E256" s="54" t="s">
        <v>889</v>
      </c>
      <c r="F256" s="53" t="s">
        <v>890</v>
      </c>
      <c r="G256" s="53">
        <v>3</v>
      </c>
      <c r="H256" s="86"/>
      <c r="I256" s="120"/>
    </row>
    <row r="257" spans="1:9" ht="14.25" customHeight="1" x14ac:dyDescent="0.2">
      <c r="A257" s="52"/>
      <c r="B257" s="54">
        <v>19010497</v>
      </c>
      <c r="C257" s="54" t="s">
        <v>218</v>
      </c>
      <c r="D257" s="63">
        <v>37121</v>
      </c>
      <c r="E257" s="54" t="s">
        <v>437</v>
      </c>
      <c r="F257" s="53" t="s">
        <v>438</v>
      </c>
      <c r="G257" s="53">
        <v>2</v>
      </c>
      <c r="H257" s="86"/>
      <c r="I257" s="120"/>
    </row>
    <row r="258" spans="1:9" ht="14.25" customHeight="1" x14ac:dyDescent="0.2">
      <c r="A258" s="48"/>
      <c r="B258" s="50"/>
      <c r="C258" s="50"/>
      <c r="D258" s="62"/>
      <c r="E258" s="50"/>
      <c r="F258" s="49"/>
      <c r="G258" s="49">
        <v>20</v>
      </c>
      <c r="H258" s="86">
        <f>G258*297000</f>
        <v>5940000</v>
      </c>
      <c r="I258" s="120"/>
    </row>
    <row r="259" spans="1:9" ht="14.25" customHeight="1" x14ac:dyDescent="0.2">
      <c r="A259" s="52">
        <v>34</v>
      </c>
      <c r="B259" s="54">
        <v>19010498</v>
      </c>
      <c r="C259" s="54" t="s">
        <v>219</v>
      </c>
      <c r="D259" s="63">
        <v>36906</v>
      </c>
      <c r="E259" s="54" t="s">
        <v>231</v>
      </c>
      <c r="F259" s="53" t="s">
        <v>232</v>
      </c>
      <c r="G259" s="53">
        <v>3</v>
      </c>
      <c r="H259" s="86"/>
      <c r="I259" s="120"/>
    </row>
    <row r="260" spans="1:9" ht="14.25" customHeight="1" x14ac:dyDescent="0.2">
      <c r="A260" s="52"/>
      <c r="B260" s="54">
        <v>19010498</v>
      </c>
      <c r="C260" s="54" t="s">
        <v>219</v>
      </c>
      <c r="D260" s="63">
        <v>36906</v>
      </c>
      <c r="E260" s="54" t="s">
        <v>237</v>
      </c>
      <c r="F260" s="53" t="s">
        <v>238</v>
      </c>
      <c r="G260" s="53">
        <v>3</v>
      </c>
      <c r="H260" s="86"/>
      <c r="I260" s="120"/>
    </row>
    <row r="261" spans="1:9" ht="14.25" customHeight="1" x14ac:dyDescent="0.2">
      <c r="A261" s="52"/>
      <c r="B261" s="54" t="s">
        <v>1193</v>
      </c>
      <c r="C261" s="54" t="s">
        <v>219</v>
      </c>
      <c r="D261" s="63" t="s">
        <v>220</v>
      </c>
      <c r="E261" s="54" t="s">
        <v>170</v>
      </c>
      <c r="F261" s="53" t="s">
        <v>1227</v>
      </c>
      <c r="G261" s="53">
        <v>3</v>
      </c>
      <c r="H261" s="86"/>
      <c r="I261" s="120"/>
    </row>
    <row r="262" spans="1:9" ht="14.25" customHeight="1" x14ac:dyDescent="0.2">
      <c r="A262" s="52"/>
      <c r="B262" s="54" t="s">
        <v>1193</v>
      </c>
      <c r="C262" s="54" t="s">
        <v>219</v>
      </c>
      <c r="D262" s="63">
        <v>36906</v>
      </c>
      <c r="E262" s="54" t="s">
        <v>403</v>
      </c>
      <c r="F262" s="53" t="s">
        <v>1228</v>
      </c>
      <c r="G262" s="53">
        <v>3</v>
      </c>
      <c r="H262" s="86"/>
      <c r="I262" s="120"/>
    </row>
    <row r="263" spans="1:9" ht="14.25" customHeight="1" x14ac:dyDescent="0.2">
      <c r="A263" s="52"/>
      <c r="B263" s="54" t="s">
        <v>1193</v>
      </c>
      <c r="C263" s="54" t="s">
        <v>219</v>
      </c>
      <c r="D263" s="63" t="s">
        <v>220</v>
      </c>
      <c r="E263" s="54" t="s">
        <v>558</v>
      </c>
      <c r="F263" s="53" t="s">
        <v>559</v>
      </c>
      <c r="G263" s="53">
        <v>2</v>
      </c>
      <c r="H263" s="86"/>
      <c r="I263" s="120"/>
    </row>
    <row r="264" spans="1:9" ht="21.75" customHeight="1" x14ac:dyDescent="0.2">
      <c r="A264" s="52"/>
      <c r="B264" s="54" t="s">
        <v>1193</v>
      </c>
      <c r="C264" s="54" t="s">
        <v>219</v>
      </c>
      <c r="D264" s="63" t="s">
        <v>220</v>
      </c>
      <c r="E264" s="54" t="s">
        <v>889</v>
      </c>
      <c r="F264" s="53" t="s">
        <v>890</v>
      </c>
      <c r="G264" s="53">
        <v>3</v>
      </c>
      <c r="H264" s="86"/>
      <c r="I264" s="120"/>
    </row>
    <row r="265" spans="1:9" ht="17.25" customHeight="1" x14ac:dyDescent="0.2">
      <c r="A265" s="52"/>
      <c r="B265" s="58"/>
      <c r="C265" s="58"/>
      <c r="D265" s="64"/>
      <c r="E265" s="58"/>
      <c r="F265" s="52"/>
      <c r="G265" s="48">
        <v>17</v>
      </c>
      <c r="H265" s="86">
        <f>G265*297000</f>
        <v>5049000</v>
      </c>
      <c r="I265" s="120"/>
    </row>
  </sheetData>
  <autoFilter ref="A4:H265"/>
  <mergeCells count="6">
    <mergeCell ref="I181:I188"/>
    <mergeCell ref="A3:I3"/>
    <mergeCell ref="A1:C1"/>
    <mergeCell ref="A2:C2"/>
    <mergeCell ref="I120:I127"/>
    <mergeCell ref="I128:I135"/>
  </mergeCells>
  <pageMargins left="0" right="0" top="0.3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workbookViewId="0">
      <selection activeCell="K5" sqref="K5"/>
    </sheetView>
  </sheetViews>
  <sheetFormatPr defaultRowHeight="17.25" customHeight="1" x14ac:dyDescent="0.2"/>
  <cols>
    <col min="1" max="1" width="3.42578125" style="32" customWidth="1"/>
    <col min="2" max="2" width="8.140625" style="33" customWidth="1"/>
    <col min="3" max="3" width="22.140625" style="33" customWidth="1"/>
    <col min="4" max="4" width="8.85546875" style="34" customWidth="1"/>
    <col min="5" max="5" width="27.140625" style="43" customWidth="1"/>
    <col min="6" max="6" width="9.5703125" style="33" customWidth="1"/>
    <col min="7" max="7" width="4.7109375" style="32" customWidth="1"/>
    <col min="8" max="8" width="9.7109375" style="32" customWidth="1"/>
    <col min="9" max="9" width="9.140625" style="124"/>
    <col min="10" max="16384" width="9.140625" style="33"/>
  </cols>
  <sheetData>
    <row r="1" spans="1:9" ht="17.25" customHeight="1" x14ac:dyDescent="0.2">
      <c r="A1" s="147" t="s">
        <v>1114</v>
      </c>
      <c r="B1" s="147"/>
      <c r="C1" s="147"/>
      <c r="D1" s="65"/>
      <c r="E1" s="60"/>
      <c r="F1" s="60"/>
      <c r="G1" s="61"/>
      <c r="H1" s="61"/>
    </row>
    <row r="2" spans="1:9" ht="17.25" customHeight="1" x14ac:dyDescent="0.2">
      <c r="A2" s="148" t="s">
        <v>1112</v>
      </c>
      <c r="B2" s="148"/>
      <c r="C2" s="148"/>
      <c r="D2" s="65"/>
      <c r="E2" s="60"/>
      <c r="F2" s="60"/>
      <c r="G2" s="61"/>
      <c r="H2" s="61"/>
    </row>
    <row r="3" spans="1:9" ht="38.25" customHeight="1" x14ac:dyDescent="0.2">
      <c r="A3" s="146" t="s">
        <v>1186</v>
      </c>
      <c r="B3" s="146"/>
      <c r="C3" s="146"/>
      <c r="D3" s="146"/>
      <c r="E3" s="146"/>
      <c r="F3" s="146"/>
      <c r="G3" s="146"/>
      <c r="H3" s="146"/>
      <c r="I3" s="146"/>
    </row>
    <row r="4" spans="1:9" ht="27.75" customHeight="1" x14ac:dyDescent="0.2">
      <c r="A4" s="48" t="s">
        <v>962</v>
      </c>
      <c r="B4" s="49" t="s">
        <v>910</v>
      </c>
      <c r="C4" s="49" t="s">
        <v>914</v>
      </c>
      <c r="D4" s="62" t="s">
        <v>915</v>
      </c>
      <c r="E4" s="49" t="s">
        <v>911</v>
      </c>
      <c r="F4" s="49" t="s">
        <v>912</v>
      </c>
      <c r="G4" s="49" t="s">
        <v>913</v>
      </c>
      <c r="H4" s="88" t="s">
        <v>963</v>
      </c>
      <c r="I4" s="88" t="s">
        <v>1924</v>
      </c>
    </row>
    <row r="5" spans="1:9" ht="16.5" customHeight="1" x14ac:dyDescent="0.2">
      <c r="A5" s="52">
        <v>1</v>
      </c>
      <c r="B5" s="54">
        <v>19010290</v>
      </c>
      <c r="C5" s="54" t="s">
        <v>230</v>
      </c>
      <c r="D5" s="66">
        <v>37151</v>
      </c>
      <c r="E5" s="54" t="s">
        <v>1105</v>
      </c>
      <c r="F5" s="54" t="s">
        <v>1106</v>
      </c>
      <c r="G5" s="53">
        <v>3</v>
      </c>
      <c r="H5" s="89"/>
      <c r="I5" s="127"/>
    </row>
    <row r="6" spans="1:9" ht="16.5" customHeight="1" x14ac:dyDescent="0.2">
      <c r="A6" s="52"/>
      <c r="B6" s="54">
        <v>19010290</v>
      </c>
      <c r="C6" s="54" t="s">
        <v>230</v>
      </c>
      <c r="D6" s="66">
        <v>37151</v>
      </c>
      <c r="E6" s="54" t="s">
        <v>883</v>
      </c>
      <c r="F6" s="54" t="s">
        <v>1191</v>
      </c>
      <c r="G6" s="53">
        <v>3</v>
      </c>
      <c r="H6" s="89"/>
      <c r="I6" s="127"/>
    </row>
    <row r="7" spans="1:9" ht="16.5" customHeight="1" x14ac:dyDescent="0.2">
      <c r="A7" s="52"/>
      <c r="B7" s="54">
        <v>19010290</v>
      </c>
      <c r="C7" s="54" t="s">
        <v>230</v>
      </c>
      <c r="D7" s="66">
        <v>37151</v>
      </c>
      <c r="E7" s="54" t="s">
        <v>884</v>
      </c>
      <c r="F7" s="54" t="s">
        <v>1192</v>
      </c>
      <c r="G7" s="53">
        <v>3</v>
      </c>
      <c r="H7" s="89"/>
      <c r="I7" s="127"/>
    </row>
    <row r="8" spans="1:9" ht="22.5" customHeight="1" x14ac:dyDescent="0.2">
      <c r="A8" s="52"/>
      <c r="B8" s="54" t="s">
        <v>778</v>
      </c>
      <c r="C8" s="54" t="s">
        <v>230</v>
      </c>
      <c r="D8" s="66">
        <v>37151</v>
      </c>
      <c r="E8" s="54" t="s">
        <v>223</v>
      </c>
      <c r="F8" s="54" t="s">
        <v>1089</v>
      </c>
      <c r="G8" s="53">
        <v>2</v>
      </c>
      <c r="H8" s="53"/>
      <c r="I8" s="127"/>
    </row>
    <row r="9" spans="1:9" ht="16.5" customHeight="1" x14ac:dyDescent="0.2">
      <c r="A9" s="52"/>
      <c r="B9" s="54" t="s">
        <v>778</v>
      </c>
      <c r="C9" s="54" t="s">
        <v>230</v>
      </c>
      <c r="D9" s="66" t="s">
        <v>250</v>
      </c>
      <c r="E9" s="54" t="s">
        <v>249</v>
      </c>
      <c r="F9" s="54" t="s">
        <v>1077</v>
      </c>
      <c r="G9" s="53">
        <v>3</v>
      </c>
      <c r="H9" s="53"/>
      <c r="I9" s="127"/>
    </row>
    <row r="10" spans="1:9" ht="16.5" customHeight="1" x14ac:dyDescent="0.2">
      <c r="A10" s="52"/>
      <c r="B10" s="54" t="s">
        <v>778</v>
      </c>
      <c r="C10" s="54" t="s">
        <v>230</v>
      </c>
      <c r="D10" s="66">
        <v>37151</v>
      </c>
      <c r="E10" s="54" t="s">
        <v>403</v>
      </c>
      <c r="F10" s="54" t="s">
        <v>1188</v>
      </c>
      <c r="G10" s="53">
        <v>3</v>
      </c>
      <c r="H10" s="53"/>
      <c r="I10" s="127"/>
    </row>
    <row r="11" spans="1:9" ht="22.5" customHeight="1" x14ac:dyDescent="0.2">
      <c r="A11" s="52"/>
      <c r="B11" s="54" t="s">
        <v>778</v>
      </c>
      <c r="C11" s="54" t="s">
        <v>230</v>
      </c>
      <c r="D11" s="66">
        <v>37151</v>
      </c>
      <c r="E11" s="54" t="s">
        <v>436</v>
      </c>
      <c r="F11" s="54" t="s">
        <v>1170</v>
      </c>
      <c r="G11" s="53">
        <v>2</v>
      </c>
      <c r="H11" s="53"/>
      <c r="I11" s="127"/>
    </row>
    <row r="12" spans="1:9" ht="16.5" customHeight="1" x14ac:dyDescent="0.2">
      <c r="A12" s="52"/>
      <c r="B12" s="54" t="s">
        <v>778</v>
      </c>
      <c r="C12" s="54" t="s">
        <v>230</v>
      </c>
      <c r="D12" s="66" t="s">
        <v>250</v>
      </c>
      <c r="E12" s="54" t="s">
        <v>446</v>
      </c>
      <c r="F12" s="54" t="s">
        <v>959</v>
      </c>
      <c r="G12" s="53">
        <v>3</v>
      </c>
      <c r="H12" s="53"/>
      <c r="I12" s="127"/>
    </row>
    <row r="13" spans="1:9" ht="16.5" customHeight="1" x14ac:dyDescent="0.2">
      <c r="A13" s="52"/>
      <c r="B13" s="54" t="s">
        <v>778</v>
      </c>
      <c r="C13" s="54" t="s">
        <v>230</v>
      </c>
      <c r="D13" s="66" t="s">
        <v>250</v>
      </c>
      <c r="E13" s="54" t="s">
        <v>558</v>
      </c>
      <c r="F13" s="54" t="s">
        <v>559</v>
      </c>
      <c r="G13" s="53">
        <v>2</v>
      </c>
      <c r="H13" s="53"/>
      <c r="I13" s="127"/>
    </row>
    <row r="14" spans="1:9" ht="16.5" customHeight="1" x14ac:dyDescent="0.2">
      <c r="A14" s="52"/>
      <c r="B14" s="54" t="s">
        <v>778</v>
      </c>
      <c r="C14" s="54" t="s">
        <v>230</v>
      </c>
      <c r="D14" s="66" t="s">
        <v>250</v>
      </c>
      <c r="E14" s="54" t="s">
        <v>617</v>
      </c>
      <c r="F14" s="54" t="s">
        <v>648</v>
      </c>
      <c r="G14" s="53">
        <v>1</v>
      </c>
      <c r="H14" s="53"/>
      <c r="I14" s="127"/>
    </row>
    <row r="15" spans="1:9" ht="16.5" customHeight="1" x14ac:dyDescent="0.2">
      <c r="A15" s="52"/>
      <c r="B15" s="54" t="s">
        <v>778</v>
      </c>
      <c r="C15" s="54" t="s">
        <v>230</v>
      </c>
      <c r="D15" s="66" t="s">
        <v>250</v>
      </c>
      <c r="E15" s="54" t="s">
        <v>655</v>
      </c>
      <c r="F15" s="54" t="s">
        <v>656</v>
      </c>
      <c r="G15" s="53">
        <v>1</v>
      </c>
      <c r="H15" s="53"/>
      <c r="I15" s="127"/>
    </row>
    <row r="16" spans="1:9" ht="16.5" customHeight="1" x14ac:dyDescent="0.2">
      <c r="A16" s="52"/>
      <c r="B16" s="54" t="s">
        <v>778</v>
      </c>
      <c r="C16" s="54" t="s">
        <v>230</v>
      </c>
      <c r="D16" s="66" t="s">
        <v>250</v>
      </c>
      <c r="E16" s="54" t="s">
        <v>742</v>
      </c>
      <c r="F16" s="54" t="s">
        <v>776</v>
      </c>
      <c r="G16" s="53">
        <v>2</v>
      </c>
      <c r="H16" s="53"/>
      <c r="I16" s="127"/>
    </row>
    <row r="17" spans="1:9" ht="16.5" customHeight="1" x14ac:dyDescent="0.2">
      <c r="A17" s="52"/>
      <c r="B17" s="54" t="s">
        <v>778</v>
      </c>
      <c r="C17" s="54" t="s">
        <v>230</v>
      </c>
      <c r="D17" s="66" t="s">
        <v>250</v>
      </c>
      <c r="E17" s="54" t="s">
        <v>861</v>
      </c>
      <c r="F17" s="54" t="s">
        <v>862</v>
      </c>
      <c r="G17" s="53">
        <v>3</v>
      </c>
      <c r="H17" s="53"/>
      <c r="I17" s="127"/>
    </row>
    <row r="18" spans="1:9" ht="16.5" customHeight="1" x14ac:dyDescent="0.2">
      <c r="A18" s="52"/>
      <c r="B18" s="54" t="s">
        <v>778</v>
      </c>
      <c r="C18" s="54" t="s">
        <v>230</v>
      </c>
      <c r="D18" s="66" t="s">
        <v>250</v>
      </c>
      <c r="E18" s="54" t="s">
        <v>881</v>
      </c>
      <c r="F18" s="54" t="s">
        <v>882</v>
      </c>
      <c r="G18" s="53">
        <v>3</v>
      </c>
      <c r="H18" s="53"/>
      <c r="I18" s="127"/>
    </row>
    <row r="19" spans="1:9" ht="16.5" customHeight="1" x14ac:dyDescent="0.2">
      <c r="A19" s="48"/>
      <c r="B19" s="50"/>
      <c r="C19" s="50"/>
      <c r="D19" s="67"/>
      <c r="E19" s="54"/>
      <c r="F19" s="54"/>
      <c r="G19" s="49">
        <v>34</v>
      </c>
      <c r="H19" s="88">
        <f>G19*286700</f>
        <v>9747800</v>
      </c>
      <c r="I19" s="127"/>
    </row>
    <row r="20" spans="1:9" ht="16.5" customHeight="1" x14ac:dyDescent="0.2">
      <c r="A20" s="68">
        <v>2</v>
      </c>
      <c r="B20" s="54">
        <v>19010293</v>
      </c>
      <c r="C20" s="54" t="s">
        <v>252</v>
      </c>
      <c r="D20" s="66">
        <v>37082</v>
      </c>
      <c r="E20" s="54" t="s">
        <v>1105</v>
      </c>
      <c r="F20" s="54" t="s">
        <v>1106</v>
      </c>
      <c r="G20" s="53">
        <v>3</v>
      </c>
      <c r="H20" s="90"/>
      <c r="I20" s="127"/>
    </row>
    <row r="21" spans="1:9" ht="16.5" customHeight="1" x14ac:dyDescent="0.2">
      <c r="A21" s="68"/>
      <c r="B21" s="54">
        <v>19010293</v>
      </c>
      <c r="C21" s="54" t="s">
        <v>252</v>
      </c>
      <c r="D21" s="66">
        <v>37082</v>
      </c>
      <c r="E21" s="54" t="s">
        <v>883</v>
      </c>
      <c r="F21" s="54" t="s">
        <v>1191</v>
      </c>
      <c r="G21" s="53">
        <v>3</v>
      </c>
      <c r="H21" s="90"/>
      <c r="I21" s="127"/>
    </row>
    <row r="22" spans="1:9" ht="16.5" customHeight="1" x14ac:dyDescent="0.2">
      <c r="A22" s="68"/>
      <c r="B22" s="54">
        <v>19010293</v>
      </c>
      <c r="C22" s="54" t="s">
        <v>252</v>
      </c>
      <c r="D22" s="66">
        <v>37082</v>
      </c>
      <c r="E22" s="54" t="s">
        <v>884</v>
      </c>
      <c r="F22" s="54" t="s">
        <v>1192</v>
      </c>
      <c r="G22" s="53">
        <v>3</v>
      </c>
      <c r="H22" s="90"/>
      <c r="I22" s="127"/>
    </row>
    <row r="23" spans="1:9" ht="16.5" customHeight="1" x14ac:dyDescent="0.2">
      <c r="A23" s="68"/>
      <c r="B23" s="54" t="s">
        <v>1185</v>
      </c>
      <c r="C23" s="54" t="s">
        <v>252</v>
      </c>
      <c r="D23" s="66">
        <v>37171</v>
      </c>
      <c r="E23" s="54" t="s">
        <v>249</v>
      </c>
      <c r="F23" s="54" t="s">
        <v>1077</v>
      </c>
      <c r="G23" s="53">
        <v>3</v>
      </c>
      <c r="H23" s="68"/>
      <c r="I23" s="127"/>
    </row>
    <row r="24" spans="1:9" ht="16.5" customHeight="1" x14ac:dyDescent="0.2">
      <c r="A24" s="68"/>
      <c r="B24" s="54" t="s">
        <v>1185</v>
      </c>
      <c r="C24" s="54" t="s">
        <v>252</v>
      </c>
      <c r="D24" s="66">
        <v>37082</v>
      </c>
      <c r="E24" s="54" t="s">
        <v>403</v>
      </c>
      <c r="F24" s="54" t="s">
        <v>1188</v>
      </c>
      <c r="G24" s="53">
        <v>3</v>
      </c>
      <c r="H24" s="68"/>
      <c r="I24" s="127"/>
    </row>
    <row r="25" spans="1:9" ht="16.5" customHeight="1" x14ac:dyDescent="0.2">
      <c r="A25" s="68"/>
      <c r="B25" s="54" t="s">
        <v>1185</v>
      </c>
      <c r="C25" s="54" t="s">
        <v>252</v>
      </c>
      <c r="D25" s="66">
        <v>37171</v>
      </c>
      <c r="E25" s="54" t="s">
        <v>558</v>
      </c>
      <c r="F25" s="54" t="s">
        <v>559</v>
      </c>
      <c r="G25" s="53">
        <v>2</v>
      </c>
      <c r="H25" s="68"/>
      <c r="I25" s="127"/>
    </row>
    <row r="26" spans="1:9" ht="16.5" customHeight="1" x14ac:dyDescent="0.2">
      <c r="A26" s="68"/>
      <c r="B26" s="54" t="s">
        <v>1185</v>
      </c>
      <c r="C26" s="54" t="s">
        <v>252</v>
      </c>
      <c r="D26" s="66">
        <v>37171</v>
      </c>
      <c r="E26" s="54" t="s">
        <v>861</v>
      </c>
      <c r="F26" s="54" t="s">
        <v>862</v>
      </c>
      <c r="G26" s="53">
        <v>3</v>
      </c>
      <c r="H26" s="68"/>
      <c r="I26" s="127"/>
    </row>
    <row r="27" spans="1:9" ht="16.5" customHeight="1" x14ac:dyDescent="0.2">
      <c r="A27" s="68"/>
      <c r="B27" s="54" t="s">
        <v>1185</v>
      </c>
      <c r="C27" s="54" t="s">
        <v>252</v>
      </c>
      <c r="D27" s="66">
        <v>37171</v>
      </c>
      <c r="E27" s="54" t="s">
        <v>881</v>
      </c>
      <c r="F27" s="54" t="s">
        <v>882</v>
      </c>
      <c r="G27" s="53">
        <v>3</v>
      </c>
      <c r="H27" s="68"/>
      <c r="I27" s="127"/>
    </row>
    <row r="28" spans="1:9" ht="16.5" customHeight="1" x14ac:dyDescent="0.2">
      <c r="A28" s="48"/>
      <c r="B28" s="50"/>
      <c r="C28" s="50"/>
      <c r="D28" s="67"/>
      <c r="E28" s="54"/>
      <c r="F28" s="54"/>
      <c r="G28" s="49">
        <v>23</v>
      </c>
      <c r="H28" s="88">
        <f>G28*286700</f>
        <v>6594100</v>
      </c>
      <c r="I28" s="127"/>
    </row>
    <row r="29" spans="1:9" ht="16.5" customHeight="1" x14ac:dyDescent="0.2">
      <c r="A29" s="52">
        <v>3</v>
      </c>
      <c r="B29" s="54">
        <v>19010318</v>
      </c>
      <c r="C29" s="54" t="s">
        <v>262</v>
      </c>
      <c r="D29" s="66">
        <v>37237</v>
      </c>
      <c r="E29" s="54" t="s">
        <v>883</v>
      </c>
      <c r="F29" s="54" t="s">
        <v>1191</v>
      </c>
      <c r="G29" s="53">
        <v>3</v>
      </c>
      <c r="H29" s="89"/>
      <c r="I29" s="127"/>
    </row>
    <row r="30" spans="1:9" ht="16.5" customHeight="1" x14ac:dyDescent="0.2">
      <c r="A30" s="52"/>
      <c r="B30" s="54">
        <v>19010318</v>
      </c>
      <c r="C30" s="54" t="s">
        <v>262</v>
      </c>
      <c r="D30" s="66">
        <v>37237</v>
      </c>
      <c r="E30" s="54" t="s">
        <v>884</v>
      </c>
      <c r="F30" s="54" t="s">
        <v>1192</v>
      </c>
      <c r="G30" s="53">
        <v>3</v>
      </c>
      <c r="H30" s="89"/>
      <c r="I30" s="127"/>
    </row>
    <row r="31" spans="1:9" ht="16.5" customHeight="1" x14ac:dyDescent="0.2">
      <c r="A31" s="52"/>
      <c r="B31" s="54" t="s">
        <v>1184</v>
      </c>
      <c r="C31" s="54" t="s">
        <v>262</v>
      </c>
      <c r="D31" s="66">
        <v>37237</v>
      </c>
      <c r="E31" s="54" t="s">
        <v>249</v>
      </c>
      <c r="F31" s="54" t="s">
        <v>1077</v>
      </c>
      <c r="G31" s="53">
        <v>3</v>
      </c>
      <c r="H31" s="53"/>
      <c r="I31" s="127"/>
    </row>
    <row r="32" spans="1:9" ht="16.5" customHeight="1" x14ac:dyDescent="0.2">
      <c r="A32" s="52"/>
      <c r="B32" s="54" t="s">
        <v>1184</v>
      </c>
      <c r="C32" s="54" t="s">
        <v>262</v>
      </c>
      <c r="D32" s="66">
        <v>37237</v>
      </c>
      <c r="E32" s="54" t="s">
        <v>403</v>
      </c>
      <c r="F32" s="54" t="s">
        <v>1189</v>
      </c>
      <c r="G32" s="53">
        <v>3</v>
      </c>
      <c r="H32" s="53"/>
      <c r="I32" s="127"/>
    </row>
    <row r="33" spans="1:9" ht="16.5" customHeight="1" x14ac:dyDescent="0.2">
      <c r="A33" s="52"/>
      <c r="B33" s="54" t="s">
        <v>1184</v>
      </c>
      <c r="C33" s="54" t="s">
        <v>262</v>
      </c>
      <c r="D33" s="66">
        <v>37237</v>
      </c>
      <c r="E33" s="54" t="s">
        <v>558</v>
      </c>
      <c r="F33" s="54" t="s">
        <v>559</v>
      </c>
      <c r="G33" s="53">
        <v>2</v>
      </c>
      <c r="H33" s="91"/>
      <c r="I33" s="127"/>
    </row>
    <row r="34" spans="1:9" ht="16.5" customHeight="1" x14ac:dyDescent="0.2">
      <c r="A34" s="52"/>
      <c r="B34" s="54" t="s">
        <v>1184</v>
      </c>
      <c r="C34" s="54" t="s">
        <v>262</v>
      </c>
      <c r="D34" s="66">
        <v>37237</v>
      </c>
      <c r="E34" s="54" t="s">
        <v>861</v>
      </c>
      <c r="F34" s="54" t="s">
        <v>862</v>
      </c>
      <c r="G34" s="53">
        <v>3</v>
      </c>
      <c r="H34" s="91"/>
      <c r="I34" s="127"/>
    </row>
    <row r="35" spans="1:9" ht="16.5" customHeight="1" x14ac:dyDescent="0.2">
      <c r="A35" s="52"/>
      <c r="B35" s="54" t="s">
        <v>1184</v>
      </c>
      <c r="C35" s="54" t="s">
        <v>262</v>
      </c>
      <c r="D35" s="66">
        <v>37237</v>
      </c>
      <c r="E35" s="54" t="s">
        <v>876</v>
      </c>
      <c r="F35" s="54" t="s">
        <v>877</v>
      </c>
      <c r="G35" s="53">
        <v>3</v>
      </c>
      <c r="H35" s="91"/>
      <c r="I35" s="127"/>
    </row>
    <row r="36" spans="1:9" ht="16.5" customHeight="1" x14ac:dyDescent="0.2">
      <c r="A36" s="52"/>
      <c r="B36" s="54" t="s">
        <v>1184</v>
      </c>
      <c r="C36" s="54" t="s">
        <v>262</v>
      </c>
      <c r="D36" s="66">
        <v>37237</v>
      </c>
      <c r="E36" s="54" t="s">
        <v>881</v>
      </c>
      <c r="F36" s="54" t="s">
        <v>882</v>
      </c>
      <c r="G36" s="53">
        <v>3</v>
      </c>
      <c r="H36" s="91"/>
      <c r="I36" s="127"/>
    </row>
    <row r="37" spans="1:9" ht="16.5" customHeight="1" x14ac:dyDescent="0.2">
      <c r="A37" s="48"/>
      <c r="B37" s="50"/>
      <c r="C37" s="50"/>
      <c r="D37" s="67"/>
      <c r="E37" s="54"/>
      <c r="F37" s="54"/>
      <c r="G37" s="49">
        <v>23</v>
      </c>
      <c r="H37" s="88">
        <f>G37*286700</f>
        <v>6594100</v>
      </c>
      <c r="I37" s="127"/>
    </row>
    <row r="38" spans="1:9" ht="16.5" customHeight="1" x14ac:dyDescent="0.2">
      <c r="A38" s="52">
        <v>4</v>
      </c>
      <c r="B38" s="54">
        <v>19010321</v>
      </c>
      <c r="C38" s="54" t="s">
        <v>228</v>
      </c>
      <c r="D38" s="66">
        <v>37107</v>
      </c>
      <c r="E38" s="54" t="s">
        <v>883</v>
      </c>
      <c r="F38" s="54" t="s">
        <v>1191</v>
      </c>
      <c r="G38" s="53">
        <v>3</v>
      </c>
      <c r="H38" s="89"/>
      <c r="I38" s="127"/>
    </row>
    <row r="39" spans="1:9" ht="16.5" customHeight="1" x14ac:dyDescent="0.2">
      <c r="A39" s="52"/>
      <c r="B39" s="54">
        <v>19010321</v>
      </c>
      <c r="C39" s="54" t="s">
        <v>228</v>
      </c>
      <c r="D39" s="66">
        <v>37107</v>
      </c>
      <c r="E39" s="54" t="s">
        <v>884</v>
      </c>
      <c r="F39" s="54" t="s">
        <v>1192</v>
      </c>
      <c r="G39" s="53">
        <v>3</v>
      </c>
      <c r="H39" s="89"/>
      <c r="I39" s="127"/>
    </row>
    <row r="40" spans="1:9" ht="22.5" customHeight="1" x14ac:dyDescent="0.2">
      <c r="A40" s="52"/>
      <c r="B40" s="54" t="s">
        <v>1183</v>
      </c>
      <c r="C40" s="54" t="s">
        <v>228</v>
      </c>
      <c r="D40" s="66">
        <v>37107</v>
      </c>
      <c r="E40" s="54" t="s">
        <v>223</v>
      </c>
      <c r="F40" s="54" t="s">
        <v>227</v>
      </c>
      <c r="G40" s="53">
        <v>2</v>
      </c>
      <c r="H40" s="53"/>
      <c r="I40" s="127"/>
    </row>
    <row r="41" spans="1:9" ht="25.5" customHeight="1" x14ac:dyDescent="0.2">
      <c r="A41" s="52"/>
      <c r="B41" s="54" t="s">
        <v>1183</v>
      </c>
      <c r="C41" s="54" t="s">
        <v>228</v>
      </c>
      <c r="D41" s="66">
        <v>37107</v>
      </c>
      <c r="E41" s="54" t="s">
        <v>233</v>
      </c>
      <c r="F41" s="54" t="s">
        <v>1187</v>
      </c>
      <c r="G41" s="53">
        <v>3</v>
      </c>
      <c r="H41" s="53"/>
      <c r="I41" s="127"/>
    </row>
    <row r="42" spans="1:9" ht="16.5" customHeight="1" x14ac:dyDescent="0.2">
      <c r="A42" s="52"/>
      <c r="B42" s="54" t="s">
        <v>1183</v>
      </c>
      <c r="C42" s="54" t="s">
        <v>228</v>
      </c>
      <c r="D42" s="66">
        <v>36989</v>
      </c>
      <c r="E42" s="54" t="s">
        <v>249</v>
      </c>
      <c r="F42" s="54" t="s">
        <v>1077</v>
      </c>
      <c r="G42" s="53">
        <v>3</v>
      </c>
      <c r="H42" s="53"/>
      <c r="I42" s="127"/>
    </row>
    <row r="43" spans="1:9" ht="16.5" customHeight="1" x14ac:dyDescent="0.2">
      <c r="A43" s="52"/>
      <c r="B43" s="54" t="s">
        <v>1183</v>
      </c>
      <c r="C43" s="54" t="s">
        <v>228</v>
      </c>
      <c r="D43" s="66">
        <v>37107</v>
      </c>
      <c r="E43" s="54" t="s">
        <v>403</v>
      </c>
      <c r="F43" s="54" t="s">
        <v>1189</v>
      </c>
      <c r="G43" s="53">
        <v>3</v>
      </c>
      <c r="H43" s="53"/>
      <c r="I43" s="127"/>
    </row>
    <row r="44" spans="1:9" ht="22.5" customHeight="1" x14ac:dyDescent="0.2">
      <c r="A44" s="52"/>
      <c r="B44" s="54" t="s">
        <v>1183</v>
      </c>
      <c r="C44" s="54" t="s">
        <v>228</v>
      </c>
      <c r="D44" s="66">
        <v>37107</v>
      </c>
      <c r="E44" s="54" t="s">
        <v>436</v>
      </c>
      <c r="F44" s="54" t="s">
        <v>1170</v>
      </c>
      <c r="G44" s="53">
        <v>2</v>
      </c>
      <c r="H44" s="53"/>
      <c r="I44" s="127"/>
    </row>
    <row r="45" spans="1:9" ht="16.5" customHeight="1" x14ac:dyDescent="0.2">
      <c r="A45" s="52"/>
      <c r="B45" s="54" t="s">
        <v>1183</v>
      </c>
      <c r="C45" s="54" t="s">
        <v>228</v>
      </c>
      <c r="D45" s="66">
        <v>36989</v>
      </c>
      <c r="E45" s="54" t="s">
        <v>558</v>
      </c>
      <c r="F45" s="54" t="s">
        <v>559</v>
      </c>
      <c r="G45" s="53">
        <v>2</v>
      </c>
      <c r="H45" s="53"/>
      <c r="I45" s="127"/>
    </row>
    <row r="46" spans="1:9" ht="16.5" customHeight="1" x14ac:dyDescent="0.2">
      <c r="A46" s="52"/>
      <c r="B46" s="54" t="s">
        <v>1183</v>
      </c>
      <c r="C46" s="54" t="s">
        <v>228</v>
      </c>
      <c r="D46" s="66">
        <v>36989</v>
      </c>
      <c r="E46" s="54" t="s">
        <v>742</v>
      </c>
      <c r="F46" s="54" t="s">
        <v>755</v>
      </c>
      <c r="G46" s="53">
        <v>2</v>
      </c>
      <c r="H46" s="53"/>
      <c r="I46" s="127"/>
    </row>
    <row r="47" spans="1:9" ht="16.5" customHeight="1" x14ac:dyDescent="0.2">
      <c r="A47" s="52"/>
      <c r="B47" s="54" t="s">
        <v>1183</v>
      </c>
      <c r="C47" s="54" t="s">
        <v>228</v>
      </c>
      <c r="D47" s="66">
        <v>36989</v>
      </c>
      <c r="E47" s="54" t="s">
        <v>861</v>
      </c>
      <c r="F47" s="54" t="s">
        <v>862</v>
      </c>
      <c r="G47" s="53">
        <v>3</v>
      </c>
      <c r="H47" s="53"/>
      <c r="I47" s="127"/>
    </row>
    <row r="48" spans="1:9" ht="16.5" customHeight="1" x14ac:dyDescent="0.2">
      <c r="A48" s="52"/>
      <c r="B48" s="54" t="s">
        <v>1183</v>
      </c>
      <c r="C48" s="54" t="s">
        <v>228</v>
      </c>
      <c r="D48" s="66">
        <v>36989</v>
      </c>
      <c r="E48" s="54" t="s">
        <v>881</v>
      </c>
      <c r="F48" s="54" t="s">
        <v>882</v>
      </c>
      <c r="G48" s="53">
        <v>3</v>
      </c>
      <c r="H48" s="53"/>
      <c r="I48" s="127"/>
    </row>
    <row r="49" spans="1:9" ht="16.5" customHeight="1" x14ac:dyDescent="0.2">
      <c r="A49" s="48"/>
      <c r="B49" s="50"/>
      <c r="C49" s="50"/>
      <c r="D49" s="67"/>
      <c r="E49" s="54"/>
      <c r="F49" s="54"/>
      <c r="G49" s="49">
        <v>29</v>
      </c>
      <c r="H49" s="88">
        <f>G49*286700</f>
        <v>8314300</v>
      </c>
      <c r="I49" s="127"/>
    </row>
    <row r="50" spans="1:9" ht="16.5" customHeight="1" x14ac:dyDescent="0.2">
      <c r="A50" s="53">
        <v>5</v>
      </c>
      <c r="B50" s="54">
        <v>19010322</v>
      </c>
      <c r="C50" s="54" t="s">
        <v>265</v>
      </c>
      <c r="D50" s="66">
        <v>37223</v>
      </c>
      <c r="E50" s="54" t="s">
        <v>883</v>
      </c>
      <c r="F50" s="54" t="s">
        <v>1191</v>
      </c>
      <c r="G50" s="53">
        <v>3</v>
      </c>
      <c r="H50" s="89"/>
      <c r="I50" s="127"/>
    </row>
    <row r="51" spans="1:9" ht="16.5" customHeight="1" x14ac:dyDescent="0.2">
      <c r="A51" s="52"/>
      <c r="B51" s="54" t="s">
        <v>1182</v>
      </c>
      <c r="C51" s="54" t="s">
        <v>265</v>
      </c>
      <c r="D51" s="66" t="s">
        <v>266</v>
      </c>
      <c r="E51" s="54" t="s">
        <v>249</v>
      </c>
      <c r="F51" s="54" t="s">
        <v>1077</v>
      </c>
      <c r="G51" s="53">
        <v>3</v>
      </c>
      <c r="H51" s="53"/>
      <c r="I51" s="127"/>
    </row>
    <row r="52" spans="1:9" ht="16.5" customHeight="1" x14ac:dyDescent="0.2">
      <c r="A52" s="52"/>
      <c r="B52" s="54" t="s">
        <v>1182</v>
      </c>
      <c r="C52" s="54" t="s">
        <v>265</v>
      </c>
      <c r="D52" s="66">
        <v>37223</v>
      </c>
      <c r="E52" s="54" t="s">
        <v>403</v>
      </c>
      <c r="F52" s="54" t="s">
        <v>1189</v>
      </c>
      <c r="G52" s="53">
        <v>3</v>
      </c>
      <c r="H52" s="53"/>
      <c r="I52" s="127"/>
    </row>
    <row r="53" spans="1:9" ht="16.5" customHeight="1" x14ac:dyDescent="0.2">
      <c r="A53" s="52"/>
      <c r="B53" s="54" t="s">
        <v>1182</v>
      </c>
      <c r="C53" s="54" t="s">
        <v>265</v>
      </c>
      <c r="D53" s="66" t="s">
        <v>266</v>
      </c>
      <c r="E53" s="54" t="s">
        <v>655</v>
      </c>
      <c r="F53" s="54" t="s">
        <v>656</v>
      </c>
      <c r="G53" s="53">
        <v>1</v>
      </c>
      <c r="H53" s="53"/>
      <c r="I53" s="127"/>
    </row>
    <row r="54" spans="1:9" ht="16.5" customHeight="1" x14ac:dyDescent="0.2">
      <c r="A54" s="52"/>
      <c r="B54" s="54" t="s">
        <v>1182</v>
      </c>
      <c r="C54" s="54" t="s">
        <v>265</v>
      </c>
      <c r="D54" s="66" t="s">
        <v>266</v>
      </c>
      <c r="E54" s="54" t="s">
        <v>861</v>
      </c>
      <c r="F54" s="54" t="s">
        <v>862</v>
      </c>
      <c r="G54" s="53">
        <v>3</v>
      </c>
      <c r="H54" s="53"/>
      <c r="I54" s="127"/>
    </row>
    <row r="55" spans="1:9" ht="16.5" customHeight="1" x14ac:dyDescent="0.2">
      <c r="A55" s="52"/>
      <c r="B55" s="54" t="s">
        <v>1182</v>
      </c>
      <c r="C55" s="54" t="s">
        <v>265</v>
      </c>
      <c r="D55" s="66" t="s">
        <v>266</v>
      </c>
      <c r="E55" s="54" t="s">
        <v>881</v>
      </c>
      <c r="F55" s="54" t="s">
        <v>882</v>
      </c>
      <c r="G55" s="53">
        <v>3</v>
      </c>
      <c r="H55" s="53"/>
      <c r="I55" s="127"/>
    </row>
    <row r="56" spans="1:9" ht="16.5" customHeight="1" x14ac:dyDescent="0.2">
      <c r="A56" s="48"/>
      <c r="B56" s="50"/>
      <c r="C56" s="50"/>
      <c r="D56" s="67"/>
      <c r="E56" s="54"/>
      <c r="F56" s="54"/>
      <c r="G56" s="49">
        <v>16</v>
      </c>
      <c r="H56" s="88">
        <f>G56*286700</f>
        <v>4587200</v>
      </c>
      <c r="I56" s="127"/>
    </row>
    <row r="57" spans="1:9" ht="16.5" customHeight="1" x14ac:dyDescent="0.2">
      <c r="A57" s="52">
        <v>6</v>
      </c>
      <c r="B57" s="54">
        <v>19010327</v>
      </c>
      <c r="C57" s="54" t="s">
        <v>267</v>
      </c>
      <c r="D57" s="66">
        <v>37059</v>
      </c>
      <c r="E57" s="54" t="s">
        <v>883</v>
      </c>
      <c r="F57" s="54" t="s">
        <v>1191</v>
      </c>
      <c r="G57" s="53">
        <v>3</v>
      </c>
      <c r="H57" s="89"/>
      <c r="I57" s="149" t="s">
        <v>1934</v>
      </c>
    </row>
    <row r="58" spans="1:9" ht="16.5" customHeight="1" x14ac:dyDescent="0.2">
      <c r="A58" s="52"/>
      <c r="B58" s="54">
        <v>19010327</v>
      </c>
      <c r="C58" s="54" t="s">
        <v>267</v>
      </c>
      <c r="D58" s="66">
        <v>37059</v>
      </c>
      <c r="E58" s="54" t="s">
        <v>884</v>
      </c>
      <c r="F58" s="54" t="s">
        <v>1192</v>
      </c>
      <c r="G58" s="53">
        <v>3</v>
      </c>
      <c r="H58" s="89"/>
      <c r="I58" s="149"/>
    </row>
    <row r="59" spans="1:9" ht="16.5" customHeight="1" x14ac:dyDescent="0.2">
      <c r="A59" s="52"/>
      <c r="B59" s="54" t="s">
        <v>1181</v>
      </c>
      <c r="C59" s="54" t="s">
        <v>267</v>
      </c>
      <c r="D59" s="66" t="s">
        <v>268</v>
      </c>
      <c r="E59" s="54" t="s">
        <v>249</v>
      </c>
      <c r="F59" s="54" t="s">
        <v>1077</v>
      </c>
      <c r="G59" s="53">
        <v>3</v>
      </c>
      <c r="H59" s="89"/>
      <c r="I59" s="149"/>
    </row>
    <row r="60" spans="1:9" ht="16.5" customHeight="1" x14ac:dyDescent="0.2">
      <c r="A60" s="52"/>
      <c r="B60" s="54" t="s">
        <v>1181</v>
      </c>
      <c r="C60" s="54" t="s">
        <v>267</v>
      </c>
      <c r="D60" s="66">
        <v>37059</v>
      </c>
      <c r="E60" s="54" t="s">
        <v>403</v>
      </c>
      <c r="F60" s="54" t="s">
        <v>1189</v>
      </c>
      <c r="G60" s="53">
        <v>3</v>
      </c>
      <c r="H60" s="89"/>
      <c r="I60" s="149"/>
    </row>
    <row r="61" spans="1:9" ht="16.5" customHeight="1" x14ac:dyDescent="0.2">
      <c r="A61" s="52"/>
      <c r="B61" s="54" t="s">
        <v>1181</v>
      </c>
      <c r="C61" s="54" t="s">
        <v>267</v>
      </c>
      <c r="D61" s="66" t="s">
        <v>268</v>
      </c>
      <c r="E61" s="54" t="s">
        <v>558</v>
      </c>
      <c r="F61" s="54" t="s">
        <v>559</v>
      </c>
      <c r="G61" s="53">
        <v>2</v>
      </c>
      <c r="H61" s="89"/>
      <c r="I61" s="149"/>
    </row>
    <row r="62" spans="1:9" ht="16.5" customHeight="1" x14ac:dyDescent="0.2">
      <c r="A62" s="52"/>
      <c r="B62" s="54" t="s">
        <v>1181</v>
      </c>
      <c r="C62" s="54" t="s">
        <v>267</v>
      </c>
      <c r="D62" s="66" t="s">
        <v>268</v>
      </c>
      <c r="E62" s="54" t="s">
        <v>861</v>
      </c>
      <c r="F62" s="54" t="s">
        <v>862</v>
      </c>
      <c r="G62" s="53">
        <v>3</v>
      </c>
      <c r="H62" s="89"/>
      <c r="I62" s="149"/>
    </row>
    <row r="63" spans="1:9" ht="16.5" customHeight="1" x14ac:dyDescent="0.2">
      <c r="A63" s="52"/>
      <c r="B63" s="54" t="s">
        <v>1181</v>
      </c>
      <c r="C63" s="54" t="s">
        <v>267</v>
      </c>
      <c r="D63" s="66" t="s">
        <v>268</v>
      </c>
      <c r="E63" s="54" t="s">
        <v>881</v>
      </c>
      <c r="F63" s="54" t="s">
        <v>882</v>
      </c>
      <c r="G63" s="53">
        <v>3</v>
      </c>
      <c r="H63" s="89"/>
      <c r="I63" s="149"/>
    </row>
    <row r="64" spans="1:9" ht="16.5" customHeight="1" x14ac:dyDescent="0.2">
      <c r="A64" s="48"/>
      <c r="B64" s="50"/>
      <c r="C64" s="50"/>
      <c r="D64" s="67"/>
      <c r="E64" s="54"/>
      <c r="F64" s="54"/>
      <c r="G64" s="49">
        <v>20</v>
      </c>
      <c r="H64" s="88">
        <f>G64*286700-500000</f>
        <v>5234000</v>
      </c>
      <c r="I64" s="149"/>
    </row>
    <row r="65" spans="1:9" ht="16.5" customHeight="1" x14ac:dyDescent="0.2">
      <c r="A65" s="52">
        <v>7</v>
      </c>
      <c r="B65" s="54">
        <v>19010332</v>
      </c>
      <c r="C65" s="54" t="s">
        <v>271</v>
      </c>
      <c r="D65" s="66">
        <v>36911</v>
      </c>
      <c r="E65" s="54" t="s">
        <v>883</v>
      </c>
      <c r="F65" s="54" t="s">
        <v>1191</v>
      </c>
      <c r="G65" s="53">
        <v>3</v>
      </c>
      <c r="H65" s="89"/>
      <c r="I65" s="127"/>
    </row>
    <row r="66" spans="1:9" ht="16.5" customHeight="1" x14ac:dyDescent="0.2">
      <c r="A66" s="52"/>
      <c r="B66" s="54">
        <v>19010332</v>
      </c>
      <c r="C66" s="54" t="s">
        <v>271</v>
      </c>
      <c r="D66" s="66">
        <v>36911</v>
      </c>
      <c r="E66" s="54" t="s">
        <v>884</v>
      </c>
      <c r="F66" s="54" t="s">
        <v>1192</v>
      </c>
      <c r="G66" s="53">
        <v>3</v>
      </c>
      <c r="H66" s="89"/>
      <c r="I66" s="127"/>
    </row>
    <row r="67" spans="1:9" ht="16.5" customHeight="1" x14ac:dyDescent="0.2">
      <c r="A67" s="53"/>
      <c r="B67" s="54" t="s">
        <v>1180</v>
      </c>
      <c r="C67" s="54" t="s">
        <v>271</v>
      </c>
      <c r="D67" s="66" t="s">
        <v>272</v>
      </c>
      <c r="E67" s="54" t="s">
        <v>249</v>
      </c>
      <c r="F67" s="54" t="s">
        <v>1077</v>
      </c>
      <c r="G67" s="53">
        <v>3</v>
      </c>
      <c r="H67" s="53"/>
      <c r="I67" s="127"/>
    </row>
    <row r="68" spans="1:9" ht="16.5" customHeight="1" x14ac:dyDescent="0.2">
      <c r="A68" s="52"/>
      <c r="B68" s="54" t="s">
        <v>1180</v>
      </c>
      <c r="C68" s="54" t="s">
        <v>271</v>
      </c>
      <c r="D68" s="66">
        <v>36911</v>
      </c>
      <c r="E68" s="54" t="s">
        <v>403</v>
      </c>
      <c r="F68" s="54" t="s">
        <v>1188</v>
      </c>
      <c r="G68" s="53">
        <v>3</v>
      </c>
      <c r="H68" s="53"/>
      <c r="I68" s="127"/>
    </row>
    <row r="69" spans="1:9" ht="16.5" customHeight="1" x14ac:dyDescent="0.2">
      <c r="A69" s="52"/>
      <c r="B69" s="54" t="s">
        <v>1180</v>
      </c>
      <c r="C69" s="54" t="s">
        <v>271</v>
      </c>
      <c r="D69" s="66" t="s">
        <v>272</v>
      </c>
      <c r="E69" s="54" t="s">
        <v>558</v>
      </c>
      <c r="F69" s="54" t="s">
        <v>559</v>
      </c>
      <c r="G69" s="53">
        <v>2</v>
      </c>
      <c r="H69" s="53"/>
      <c r="I69" s="127"/>
    </row>
    <row r="70" spans="1:9" ht="16.5" customHeight="1" x14ac:dyDescent="0.2">
      <c r="A70" s="52"/>
      <c r="B70" s="54" t="s">
        <v>1180</v>
      </c>
      <c r="C70" s="54" t="s">
        <v>271</v>
      </c>
      <c r="D70" s="66" t="s">
        <v>272</v>
      </c>
      <c r="E70" s="54" t="s">
        <v>861</v>
      </c>
      <c r="F70" s="54" t="s">
        <v>862</v>
      </c>
      <c r="G70" s="53">
        <v>3</v>
      </c>
      <c r="H70" s="53"/>
      <c r="I70" s="127"/>
    </row>
    <row r="71" spans="1:9" ht="16.5" customHeight="1" x14ac:dyDescent="0.2">
      <c r="A71" s="52"/>
      <c r="B71" s="54" t="s">
        <v>1180</v>
      </c>
      <c r="C71" s="54" t="s">
        <v>271</v>
      </c>
      <c r="D71" s="66" t="s">
        <v>272</v>
      </c>
      <c r="E71" s="54" t="s">
        <v>881</v>
      </c>
      <c r="F71" s="54" t="s">
        <v>882</v>
      </c>
      <c r="G71" s="53">
        <v>3</v>
      </c>
      <c r="H71" s="53"/>
      <c r="I71" s="127"/>
    </row>
    <row r="72" spans="1:9" ht="16.5" customHeight="1" x14ac:dyDescent="0.2">
      <c r="A72" s="48"/>
      <c r="B72" s="50"/>
      <c r="C72" s="50"/>
      <c r="D72" s="67"/>
      <c r="E72" s="54"/>
      <c r="F72" s="54"/>
      <c r="G72" s="49">
        <v>20</v>
      </c>
      <c r="H72" s="88">
        <f>G72*286700</f>
        <v>5734000</v>
      </c>
      <c r="I72" s="127"/>
    </row>
    <row r="73" spans="1:9" ht="16.5" customHeight="1" x14ac:dyDescent="0.2">
      <c r="A73" s="52">
        <v>8</v>
      </c>
      <c r="B73" s="54">
        <v>19010351</v>
      </c>
      <c r="C73" s="54" t="s">
        <v>276</v>
      </c>
      <c r="D73" s="66">
        <v>36929</v>
      </c>
      <c r="E73" s="54" t="s">
        <v>883</v>
      </c>
      <c r="F73" s="54" t="s">
        <v>1191</v>
      </c>
      <c r="G73" s="53">
        <v>3</v>
      </c>
      <c r="H73" s="89"/>
      <c r="I73" s="127"/>
    </row>
    <row r="74" spans="1:9" ht="16.5" customHeight="1" x14ac:dyDescent="0.2">
      <c r="A74" s="52"/>
      <c r="B74" s="54">
        <v>19010351</v>
      </c>
      <c r="C74" s="54" t="s">
        <v>276</v>
      </c>
      <c r="D74" s="66">
        <v>36929</v>
      </c>
      <c r="E74" s="54" t="s">
        <v>884</v>
      </c>
      <c r="F74" s="54" t="s">
        <v>1192</v>
      </c>
      <c r="G74" s="53">
        <v>3</v>
      </c>
      <c r="H74" s="89"/>
      <c r="I74" s="127"/>
    </row>
    <row r="75" spans="1:9" ht="16.5" customHeight="1" x14ac:dyDescent="0.2">
      <c r="A75" s="53"/>
      <c r="B75" s="54" t="s">
        <v>1179</v>
      </c>
      <c r="C75" s="54" t="s">
        <v>276</v>
      </c>
      <c r="D75" s="66">
        <v>37074</v>
      </c>
      <c r="E75" s="54" t="s">
        <v>249</v>
      </c>
      <c r="F75" s="54" t="s">
        <v>1077</v>
      </c>
      <c r="G75" s="53">
        <v>3</v>
      </c>
      <c r="H75" s="89"/>
      <c r="I75" s="127"/>
    </row>
    <row r="76" spans="1:9" ht="16.5" customHeight="1" x14ac:dyDescent="0.2">
      <c r="A76" s="52"/>
      <c r="B76" s="54" t="s">
        <v>1179</v>
      </c>
      <c r="C76" s="54" t="s">
        <v>276</v>
      </c>
      <c r="D76" s="66">
        <v>36929</v>
      </c>
      <c r="E76" s="54" t="s">
        <v>403</v>
      </c>
      <c r="F76" s="54" t="s">
        <v>1189</v>
      </c>
      <c r="G76" s="53">
        <v>3</v>
      </c>
      <c r="H76" s="89"/>
      <c r="I76" s="127"/>
    </row>
    <row r="77" spans="1:9" ht="16.5" customHeight="1" x14ac:dyDescent="0.2">
      <c r="A77" s="52"/>
      <c r="B77" s="54" t="s">
        <v>1179</v>
      </c>
      <c r="C77" s="54" t="s">
        <v>276</v>
      </c>
      <c r="D77" s="66">
        <v>37074</v>
      </c>
      <c r="E77" s="54" t="s">
        <v>861</v>
      </c>
      <c r="F77" s="54" t="s">
        <v>862</v>
      </c>
      <c r="G77" s="53">
        <v>3</v>
      </c>
      <c r="H77" s="89"/>
      <c r="I77" s="127"/>
    </row>
    <row r="78" spans="1:9" ht="16.5" customHeight="1" x14ac:dyDescent="0.2">
      <c r="A78" s="52"/>
      <c r="B78" s="54" t="s">
        <v>1179</v>
      </c>
      <c r="C78" s="54" t="s">
        <v>276</v>
      </c>
      <c r="D78" s="66">
        <v>37074</v>
      </c>
      <c r="E78" s="54" t="s">
        <v>881</v>
      </c>
      <c r="F78" s="54" t="s">
        <v>882</v>
      </c>
      <c r="G78" s="53">
        <v>3</v>
      </c>
      <c r="H78" s="89"/>
      <c r="I78" s="127"/>
    </row>
    <row r="79" spans="1:9" ht="16.5" customHeight="1" x14ac:dyDescent="0.2">
      <c r="A79" s="48"/>
      <c r="B79" s="50"/>
      <c r="C79" s="50"/>
      <c r="D79" s="67"/>
      <c r="E79" s="54"/>
      <c r="F79" s="54"/>
      <c r="G79" s="49">
        <v>18</v>
      </c>
      <c r="H79" s="88">
        <f>G79*286700</f>
        <v>5160600</v>
      </c>
      <c r="I79" s="127"/>
    </row>
    <row r="80" spans="1:9" ht="16.5" customHeight="1" x14ac:dyDescent="0.2">
      <c r="A80" s="52">
        <v>9</v>
      </c>
      <c r="B80" s="54">
        <v>19010360</v>
      </c>
      <c r="C80" s="54" t="s">
        <v>279</v>
      </c>
      <c r="D80" s="66">
        <v>37242</v>
      </c>
      <c r="E80" s="54" t="s">
        <v>1105</v>
      </c>
      <c r="F80" s="54" t="s">
        <v>1106</v>
      </c>
      <c r="G80" s="53">
        <v>3</v>
      </c>
      <c r="H80" s="89"/>
      <c r="I80" s="127"/>
    </row>
    <row r="81" spans="1:9" ht="16.5" customHeight="1" x14ac:dyDescent="0.2">
      <c r="A81" s="52"/>
      <c r="B81" s="54">
        <v>19010360</v>
      </c>
      <c r="C81" s="54" t="s">
        <v>279</v>
      </c>
      <c r="D81" s="66">
        <v>37242</v>
      </c>
      <c r="E81" s="54" t="s">
        <v>883</v>
      </c>
      <c r="F81" s="54" t="s">
        <v>1191</v>
      </c>
      <c r="G81" s="53">
        <v>3</v>
      </c>
      <c r="H81" s="89"/>
      <c r="I81" s="127"/>
    </row>
    <row r="82" spans="1:9" ht="16.5" customHeight="1" x14ac:dyDescent="0.2">
      <c r="A82" s="53"/>
      <c r="B82" s="54" t="s">
        <v>1178</v>
      </c>
      <c r="C82" s="54" t="s">
        <v>279</v>
      </c>
      <c r="D82" s="66" t="s">
        <v>280</v>
      </c>
      <c r="E82" s="54" t="s">
        <v>249</v>
      </c>
      <c r="F82" s="54" t="s">
        <v>1077</v>
      </c>
      <c r="G82" s="53">
        <v>3</v>
      </c>
      <c r="H82" s="89"/>
      <c r="I82" s="127"/>
    </row>
    <row r="83" spans="1:9" ht="16.5" customHeight="1" x14ac:dyDescent="0.2">
      <c r="A83" s="52"/>
      <c r="B83" s="54" t="s">
        <v>1178</v>
      </c>
      <c r="C83" s="54" t="s">
        <v>279</v>
      </c>
      <c r="D83" s="66">
        <v>37242</v>
      </c>
      <c r="E83" s="54" t="s">
        <v>403</v>
      </c>
      <c r="F83" s="54" t="s">
        <v>1188</v>
      </c>
      <c r="G83" s="53">
        <v>3</v>
      </c>
      <c r="H83" s="89"/>
      <c r="I83" s="127"/>
    </row>
    <row r="84" spans="1:9" ht="16.5" customHeight="1" x14ac:dyDescent="0.2">
      <c r="A84" s="52"/>
      <c r="B84" s="54" t="s">
        <v>1178</v>
      </c>
      <c r="C84" s="54" t="s">
        <v>279</v>
      </c>
      <c r="D84" s="66" t="s">
        <v>280</v>
      </c>
      <c r="E84" s="54" t="s">
        <v>558</v>
      </c>
      <c r="F84" s="54" t="s">
        <v>559</v>
      </c>
      <c r="G84" s="53">
        <v>2</v>
      </c>
      <c r="H84" s="89"/>
      <c r="I84" s="127"/>
    </row>
    <row r="85" spans="1:9" ht="16.5" customHeight="1" x14ac:dyDescent="0.2">
      <c r="A85" s="52"/>
      <c r="B85" s="54" t="s">
        <v>1178</v>
      </c>
      <c r="C85" s="54" t="s">
        <v>279</v>
      </c>
      <c r="D85" s="66" t="s">
        <v>280</v>
      </c>
      <c r="E85" s="54" t="s">
        <v>861</v>
      </c>
      <c r="F85" s="54" t="s">
        <v>862</v>
      </c>
      <c r="G85" s="53">
        <v>3</v>
      </c>
      <c r="H85" s="89"/>
      <c r="I85" s="127"/>
    </row>
    <row r="86" spans="1:9" ht="16.5" customHeight="1" x14ac:dyDescent="0.2">
      <c r="A86" s="52"/>
      <c r="B86" s="54" t="s">
        <v>1178</v>
      </c>
      <c r="C86" s="54" t="s">
        <v>279</v>
      </c>
      <c r="D86" s="66" t="s">
        <v>280</v>
      </c>
      <c r="E86" s="54" t="s">
        <v>876</v>
      </c>
      <c r="F86" s="54" t="s">
        <v>877</v>
      </c>
      <c r="G86" s="53">
        <v>3</v>
      </c>
      <c r="H86" s="89"/>
      <c r="I86" s="127"/>
    </row>
    <row r="87" spans="1:9" ht="16.5" customHeight="1" x14ac:dyDescent="0.2">
      <c r="A87" s="52"/>
      <c r="B87" s="54" t="s">
        <v>1178</v>
      </c>
      <c r="C87" s="54" t="s">
        <v>279</v>
      </c>
      <c r="D87" s="66" t="s">
        <v>280</v>
      </c>
      <c r="E87" s="54" t="s">
        <v>881</v>
      </c>
      <c r="F87" s="54" t="s">
        <v>882</v>
      </c>
      <c r="G87" s="53">
        <v>3</v>
      </c>
      <c r="H87" s="89"/>
      <c r="I87" s="127"/>
    </row>
    <row r="88" spans="1:9" ht="16.5" customHeight="1" x14ac:dyDescent="0.2">
      <c r="A88" s="48"/>
      <c r="B88" s="50"/>
      <c r="C88" s="50"/>
      <c r="D88" s="67"/>
      <c r="E88" s="54"/>
      <c r="F88" s="54"/>
      <c r="G88" s="49">
        <v>23</v>
      </c>
      <c r="H88" s="88">
        <f>G88*286700</f>
        <v>6594100</v>
      </c>
      <c r="I88" s="127"/>
    </row>
    <row r="89" spans="1:9" ht="16.5" customHeight="1" x14ac:dyDescent="0.2">
      <c r="A89" s="52">
        <v>10</v>
      </c>
      <c r="B89" s="54">
        <v>19010363</v>
      </c>
      <c r="C89" s="54" t="s">
        <v>281</v>
      </c>
      <c r="D89" s="66">
        <v>37223</v>
      </c>
      <c r="E89" s="54" t="s">
        <v>883</v>
      </c>
      <c r="F89" s="54" t="s">
        <v>1191</v>
      </c>
      <c r="G89" s="53">
        <v>3</v>
      </c>
      <c r="H89" s="89"/>
      <c r="I89" s="127"/>
    </row>
    <row r="90" spans="1:9" ht="16.5" customHeight="1" x14ac:dyDescent="0.2">
      <c r="A90" s="52"/>
      <c r="B90" s="54">
        <v>19010363</v>
      </c>
      <c r="C90" s="54" t="s">
        <v>281</v>
      </c>
      <c r="D90" s="66">
        <v>37223</v>
      </c>
      <c r="E90" s="54" t="s">
        <v>884</v>
      </c>
      <c r="F90" s="54" t="s">
        <v>1192</v>
      </c>
      <c r="G90" s="53">
        <v>3</v>
      </c>
      <c r="H90" s="89"/>
      <c r="I90" s="127"/>
    </row>
    <row r="91" spans="1:9" ht="16.5" customHeight="1" x14ac:dyDescent="0.2">
      <c r="A91" s="52"/>
      <c r="B91" s="54" t="s">
        <v>1177</v>
      </c>
      <c r="C91" s="54" t="s">
        <v>281</v>
      </c>
      <c r="D91" s="66" t="s">
        <v>266</v>
      </c>
      <c r="E91" s="54" t="s">
        <v>249</v>
      </c>
      <c r="F91" s="54" t="s">
        <v>1077</v>
      </c>
      <c r="G91" s="53">
        <v>3</v>
      </c>
      <c r="H91" s="89"/>
      <c r="I91" s="127"/>
    </row>
    <row r="92" spans="1:9" ht="16.5" customHeight="1" x14ac:dyDescent="0.2">
      <c r="A92" s="52"/>
      <c r="B92" s="54" t="s">
        <v>1177</v>
      </c>
      <c r="C92" s="54" t="s">
        <v>281</v>
      </c>
      <c r="D92" s="66">
        <v>37223</v>
      </c>
      <c r="E92" s="54" t="s">
        <v>403</v>
      </c>
      <c r="F92" s="54" t="s">
        <v>1189</v>
      </c>
      <c r="G92" s="53">
        <v>3</v>
      </c>
      <c r="H92" s="89"/>
      <c r="I92" s="127"/>
    </row>
    <row r="93" spans="1:9" ht="16.5" customHeight="1" x14ac:dyDescent="0.2">
      <c r="A93" s="52"/>
      <c r="B93" s="54" t="s">
        <v>1177</v>
      </c>
      <c r="C93" s="54" t="s">
        <v>281</v>
      </c>
      <c r="D93" s="66" t="s">
        <v>266</v>
      </c>
      <c r="E93" s="54" t="s">
        <v>558</v>
      </c>
      <c r="F93" s="54" t="s">
        <v>559</v>
      </c>
      <c r="G93" s="53">
        <v>2</v>
      </c>
      <c r="H93" s="89"/>
      <c r="I93" s="127"/>
    </row>
    <row r="94" spans="1:9" ht="16.5" customHeight="1" x14ac:dyDescent="0.2">
      <c r="A94" s="52"/>
      <c r="B94" s="54" t="s">
        <v>1177</v>
      </c>
      <c r="C94" s="54" t="s">
        <v>281</v>
      </c>
      <c r="D94" s="66" t="s">
        <v>266</v>
      </c>
      <c r="E94" s="54" t="s">
        <v>861</v>
      </c>
      <c r="F94" s="54" t="s">
        <v>862</v>
      </c>
      <c r="G94" s="53">
        <v>3</v>
      </c>
      <c r="H94" s="89"/>
      <c r="I94" s="127"/>
    </row>
    <row r="95" spans="1:9" ht="16.5" customHeight="1" x14ac:dyDescent="0.2">
      <c r="A95" s="52"/>
      <c r="B95" s="54" t="s">
        <v>1177</v>
      </c>
      <c r="C95" s="54" t="s">
        <v>281</v>
      </c>
      <c r="D95" s="66" t="s">
        <v>266</v>
      </c>
      <c r="E95" s="54" t="s">
        <v>881</v>
      </c>
      <c r="F95" s="54" t="s">
        <v>882</v>
      </c>
      <c r="G95" s="53">
        <v>3</v>
      </c>
      <c r="H95" s="89"/>
      <c r="I95" s="127"/>
    </row>
    <row r="96" spans="1:9" ht="16.5" customHeight="1" x14ac:dyDescent="0.2">
      <c r="A96" s="48"/>
      <c r="B96" s="50"/>
      <c r="C96" s="50"/>
      <c r="D96" s="67"/>
      <c r="E96" s="54"/>
      <c r="F96" s="54"/>
      <c r="G96" s="49">
        <v>20</v>
      </c>
      <c r="H96" s="88">
        <f>G96*286700</f>
        <v>5734000</v>
      </c>
      <c r="I96" s="127"/>
    </row>
    <row r="97" spans="1:9" ht="16.5" customHeight="1" x14ac:dyDescent="0.2">
      <c r="A97" s="52">
        <v>11</v>
      </c>
      <c r="B97" s="54">
        <v>19010369</v>
      </c>
      <c r="C97" s="54" t="s">
        <v>282</v>
      </c>
      <c r="D97" s="66">
        <v>36916</v>
      </c>
      <c r="E97" s="54" t="s">
        <v>883</v>
      </c>
      <c r="F97" s="54" t="s">
        <v>1191</v>
      </c>
      <c r="G97" s="53">
        <v>3</v>
      </c>
      <c r="H97" s="89"/>
      <c r="I97" s="149" t="s">
        <v>1934</v>
      </c>
    </row>
    <row r="98" spans="1:9" ht="16.5" customHeight="1" x14ac:dyDescent="0.2">
      <c r="A98" s="52"/>
      <c r="B98" s="54" t="s">
        <v>1176</v>
      </c>
      <c r="C98" s="54" t="s">
        <v>282</v>
      </c>
      <c r="D98" s="66" t="s">
        <v>283</v>
      </c>
      <c r="E98" s="54" t="s">
        <v>249</v>
      </c>
      <c r="F98" s="54" t="s">
        <v>1077</v>
      </c>
      <c r="G98" s="53">
        <v>3</v>
      </c>
      <c r="H98" s="89"/>
      <c r="I98" s="149"/>
    </row>
    <row r="99" spans="1:9" ht="16.5" customHeight="1" x14ac:dyDescent="0.2">
      <c r="A99" s="52"/>
      <c r="B99" s="54" t="s">
        <v>1176</v>
      </c>
      <c r="C99" s="54" t="s">
        <v>282</v>
      </c>
      <c r="D99" s="66">
        <v>36916</v>
      </c>
      <c r="E99" s="54" t="s">
        <v>403</v>
      </c>
      <c r="F99" s="54" t="s">
        <v>1189</v>
      </c>
      <c r="G99" s="53">
        <v>3</v>
      </c>
      <c r="H99" s="89"/>
      <c r="I99" s="149"/>
    </row>
    <row r="100" spans="1:9" ht="16.5" customHeight="1" x14ac:dyDescent="0.2">
      <c r="A100" s="52"/>
      <c r="B100" s="54" t="s">
        <v>1176</v>
      </c>
      <c r="C100" s="54" t="s">
        <v>282</v>
      </c>
      <c r="D100" s="66" t="s">
        <v>283</v>
      </c>
      <c r="E100" s="54" t="s">
        <v>655</v>
      </c>
      <c r="F100" s="54" t="s">
        <v>675</v>
      </c>
      <c r="G100" s="53">
        <v>1</v>
      </c>
      <c r="H100" s="89"/>
      <c r="I100" s="149"/>
    </row>
    <row r="101" spans="1:9" ht="16.5" customHeight="1" x14ac:dyDescent="0.2">
      <c r="A101" s="52"/>
      <c r="B101" s="54" t="s">
        <v>1176</v>
      </c>
      <c r="C101" s="54" t="s">
        <v>282</v>
      </c>
      <c r="D101" s="66" t="s">
        <v>283</v>
      </c>
      <c r="E101" s="54" t="s">
        <v>881</v>
      </c>
      <c r="F101" s="54" t="s">
        <v>882</v>
      </c>
      <c r="G101" s="53">
        <v>3</v>
      </c>
      <c r="H101" s="89"/>
      <c r="I101" s="149"/>
    </row>
    <row r="102" spans="1:9" ht="16.5" customHeight="1" x14ac:dyDescent="0.2">
      <c r="A102" s="48"/>
      <c r="B102" s="50"/>
      <c r="C102" s="50"/>
      <c r="D102" s="67"/>
      <c r="E102" s="54"/>
      <c r="F102" s="54"/>
      <c r="G102" s="49">
        <v>13</v>
      </c>
      <c r="H102" s="88">
        <f>G102*286700-500000</f>
        <v>3227100</v>
      </c>
      <c r="I102" s="149"/>
    </row>
    <row r="103" spans="1:9" ht="16.5" customHeight="1" x14ac:dyDescent="0.2">
      <c r="A103" s="52">
        <v>12</v>
      </c>
      <c r="B103" s="54">
        <v>19010372</v>
      </c>
      <c r="C103" s="54" t="s">
        <v>284</v>
      </c>
      <c r="D103" s="66">
        <v>36851</v>
      </c>
      <c r="E103" s="54" t="s">
        <v>1082</v>
      </c>
      <c r="F103" s="54" t="s">
        <v>1083</v>
      </c>
      <c r="G103" s="53">
        <v>2</v>
      </c>
      <c r="H103" s="89"/>
      <c r="I103" s="127"/>
    </row>
    <row r="104" spans="1:9" ht="16.5" customHeight="1" x14ac:dyDescent="0.2">
      <c r="A104" s="52"/>
      <c r="B104" s="54">
        <v>19010372</v>
      </c>
      <c r="C104" s="54" t="s">
        <v>284</v>
      </c>
      <c r="D104" s="66">
        <v>36851</v>
      </c>
      <c r="E104" s="54" t="s">
        <v>1105</v>
      </c>
      <c r="F104" s="54" t="s">
        <v>1106</v>
      </c>
      <c r="G104" s="53">
        <v>3</v>
      </c>
      <c r="H104" s="89"/>
      <c r="I104" s="127"/>
    </row>
    <row r="105" spans="1:9" ht="16.5" customHeight="1" x14ac:dyDescent="0.2">
      <c r="A105" s="52"/>
      <c r="B105" s="54">
        <v>19010372</v>
      </c>
      <c r="C105" s="54" t="s">
        <v>284</v>
      </c>
      <c r="D105" s="66">
        <v>36851</v>
      </c>
      <c r="E105" s="54" t="s">
        <v>883</v>
      </c>
      <c r="F105" s="54" t="s">
        <v>1191</v>
      </c>
      <c r="G105" s="53">
        <v>3</v>
      </c>
      <c r="H105" s="89"/>
      <c r="I105" s="127"/>
    </row>
    <row r="106" spans="1:9" ht="16.5" customHeight="1" x14ac:dyDescent="0.2">
      <c r="A106" s="52"/>
      <c r="B106" s="54">
        <v>19010372</v>
      </c>
      <c r="C106" s="54" t="s">
        <v>284</v>
      </c>
      <c r="D106" s="66">
        <v>36851</v>
      </c>
      <c r="E106" s="54" t="s">
        <v>884</v>
      </c>
      <c r="F106" s="54" t="s">
        <v>1192</v>
      </c>
      <c r="G106" s="53">
        <v>3</v>
      </c>
      <c r="H106" s="89"/>
      <c r="I106" s="127"/>
    </row>
    <row r="107" spans="1:9" ht="16.5" customHeight="1" x14ac:dyDescent="0.2">
      <c r="A107" s="52"/>
      <c r="B107" s="54" t="s">
        <v>719</v>
      </c>
      <c r="C107" s="54" t="s">
        <v>284</v>
      </c>
      <c r="D107" s="66" t="s">
        <v>285</v>
      </c>
      <c r="E107" s="54" t="s">
        <v>249</v>
      </c>
      <c r="F107" s="54" t="s">
        <v>1077</v>
      </c>
      <c r="G107" s="53">
        <v>3</v>
      </c>
      <c r="H107" s="89"/>
      <c r="I107" s="127"/>
    </row>
    <row r="108" spans="1:9" ht="16.5" customHeight="1" x14ac:dyDescent="0.2">
      <c r="A108" s="52"/>
      <c r="B108" s="54" t="s">
        <v>719</v>
      </c>
      <c r="C108" s="54" t="s">
        <v>284</v>
      </c>
      <c r="D108" s="66">
        <v>36851</v>
      </c>
      <c r="E108" s="54" t="s">
        <v>403</v>
      </c>
      <c r="F108" s="54" t="s">
        <v>1188</v>
      </c>
      <c r="G108" s="53">
        <v>3</v>
      </c>
      <c r="H108" s="89"/>
      <c r="I108" s="127"/>
    </row>
    <row r="109" spans="1:9" ht="16.5" customHeight="1" x14ac:dyDescent="0.2">
      <c r="A109" s="52"/>
      <c r="B109" s="54" t="s">
        <v>719</v>
      </c>
      <c r="C109" s="54" t="s">
        <v>284</v>
      </c>
      <c r="D109" s="66" t="s">
        <v>285</v>
      </c>
      <c r="E109" s="54" t="s">
        <v>558</v>
      </c>
      <c r="F109" s="54" t="s">
        <v>559</v>
      </c>
      <c r="G109" s="53">
        <v>2</v>
      </c>
      <c r="H109" s="89"/>
      <c r="I109" s="127"/>
    </row>
    <row r="110" spans="1:9" ht="16.5" customHeight="1" x14ac:dyDescent="0.2">
      <c r="A110" s="52"/>
      <c r="B110" s="54" t="s">
        <v>719</v>
      </c>
      <c r="C110" s="54" t="s">
        <v>284</v>
      </c>
      <c r="D110" s="66" t="s">
        <v>285</v>
      </c>
      <c r="E110" s="54" t="s">
        <v>693</v>
      </c>
      <c r="F110" s="54" t="s">
        <v>694</v>
      </c>
      <c r="G110" s="53">
        <v>1</v>
      </c>
      <c r="H110" s="89"/>
      <c r="I110" s="127"/>
    </row>
    <row r="111" spans="1:9" ht="16.5" customHeight="1" x14ac:dyDescent="0.2">
      <c r="A111" s="52"/>
      <c r="B111" s="54" t="s">
        <v>719</v>
      </c>
      <c r="C111" s="54" t="s">
        <v>284</v>
      </c>
      <c r="D111" s="66" t="s">
        <v>285</v>
      </c>
      <c r="E111" s="54" t="s">
        <v>861</v>
      </c>
      <c r="F111" s="54" t="s">
        <v>862</v>
      </c>
      <c r="G111" s="53">
        <v>3</v>
      </c>
      <c r="H111" s="89"/>
      <c r="I111" s="127"/>
    </row>
    <row r="112" spans="1:9" ht="16.5" customHeight="1" x14ac:dyDescent="0.2">
      <c r="A112" s="52"/>
      <c r="B112" s="54" t="s">
        <v>719</v>
      </c>
      <c r="C112" s="54" t="s">
        <v>284</v>
      </c>
      <c r="D112" s="66" t="s">
        <v>285</v>
      </c>
      <c r="E112" s="54" t="s">
        <v>881</v>
      </c>
      <c r="F112" s="54" t="s">
        <v>882</v>
      </c>
      <c r="G112" s="53">
        <v>3</v>
      </c>
      <c r="H112" s="89"/>
      <c r="I112" s="127"/>
    </row>
    <row r="113" spans="1:9" ht="16.5" customHeight="1" x14ac:dyDescent="0.2">
      <c r="A113" s="48"/>
      <c r="B113" s="50"/>
      <c r="C113" s="50"/>
      <c r="D113" s="67"/>
      <c r="E113" s="54"/>
      <c r="F113" s="54"/>
      <c r="G113" s="49">
        <v>26</v>
      </c>
      <c r="H113" s="88">
        <f>G113*286700</f>
        <v>7454200</v>
      </c>
      <c r="I113" s="127"/>
    </row>
    <row r="114" spans="1:9" ht="22.5" customHeight="1" x14ac:dyDescent="0.2">
      <c r="A114" s="52">
        <v>13</v>
      </c>
      <c r="B114" s="54">
        <v>19010378</v>
      </c>
      <c r="C114" s="54" t="s">
        <v>105</v>
      </c>
      <c r="D114" s="66">
        <v>36714</v>
      </c>
      <c r="E114" s="54" t="s">
        <v>408</v>
      </c>
      <c r="F114" s="54" t="s">
        <v>434</v>
      </c>
      <c r="G114" s="53">
        <v>3</v>
      </c>
      <c r="H114" s="89"/>
      <c r="I114" s="127"/>
    </row>
    <row r="115" spans="1:9" ht="23.25" customHeight="1" x14ac:dyDescent="0.2">
      <c r="A115" s="52"/>
      <c r="B115" s="54">
        <v>19010378</v>
      </c>
      <c r="C115" s="54" t="s">
        <v>105</v>
      </c>
      <c r="D115" s="66">
        <v>36714</v>
      </c>
      <c r="E115" s="54" t="s">
        <v>1092</v>
      </c>
      <c r="F115" s="54" t="s">
        <v>1093</v>
      </c>
      <c r="G115" s="53">
        <v>3</v>
      </c>
      <c r="H115" s="89"/>
      <c r="I115" s="127"/>
    </row>
    <row r="116" spans="1:9" ht="16.5" customHeight="1" x14ac:dyDescent="0.2">
      <c r="A116" s="52"/>
      <c r="B116" s="54">
        <v>19010378</v>
      </c>
      <c r="C116" s="54" t="s">
        <v>105</v>
      </c>
      <c r="D116" s="66">
        <v>36714</v>
      </c>
      <c r="E116" s="54" t="s">
        <v>883</v>
      </c>
      <c r="F116" s="54" t="s">
        <v>1191</v>
      </c>
      <c r="G116" s="53">
        <v>3</v>
      </c>
      <c r="H116" s="89"/>
      <c r="I116" s="127"/>
    </row>
    <row r="117" spans="1:9" ht="16.5" customHeight="1" x14ac:dyDescent="0.2">
      <c r="A117" s="52"/>
      <c r="B117" s="54">
        <v>19010378</v>
      </c>
      <c r="C117" s="54" t="s">
        <v>105</v>
      </c>
      <c r="D117" s="66">
        <v>36714</v>
      </c>
      <c r="E117" s="54" t="s">
        <v>884</v>
      </c>
      <c r="F117" s="54" t="s">
        <v>1192</v>
      </c>
      <c r="G117" s="53">
        <v>3</v>
      </c>
      <c r="H117" s="89"/>
      <c r="I117" s="127"/>
    </row>
    <row r="118" spans="1:9" ht="16.5" customHeight="1" x14ac:dyDescent="0.2">
      <c r="A118" s="52"/>
      <c r="B118" s="54">
        <v>19010378</v>
      </c>
      <c r="C118" s="54" t="s">
        <v>105</v>
      </c>
      <c r="D118" s="66">
        <v>36714</v>
      </c>
      <c r="E118" s="54" t="s">
        <v>1102</v>
      </c>
      <c r="F118" s="54" t="s">
        <v>1103</v>
      </c>
      <c r="G118" s="53">
        <v>3</v>
      </c>
      <c r="H118" s="89"/>
      <c r="I118" s="127"/>
    </row>
    <row r="119" spans="1:9" ht="16.5" customHeight="1" x14ac:dyDescent="0.2">
      <c r="A119" s="52"/>
      <c r="B119" s="54" t="s">
        <v>1175</v>
      </c>
      <c r="C119" s="54" t="s">
        <v>105</v>
      </c>
      <c r="D119" s="66">
        <v>36714</v>
      </c>
      <c r="E119" s="54" t="s">
        <v>249</v>
      </c>
      <c r="F119" s="54" t="s">
        <v>1077</v>
      </c>
      <c r="G119" s="53">
        <v>3</v>
      </c>
      <c r="H119" s="89"/>
      <c r="I119" s="127"/>
    </row>
    <row r="120" spans="1:9" ht="16.5" customHeight="1" x14ac:dyDescent="0.2">
      <c r="A120" s="52"/>
      <c r="B120" s="54" t="s">
        <v>1175</v>
      </c>
      <c r="C120" s="54" t="s">
        <v>105</v>
      </c>
      <c r="D120" s="66">
        <v>36714</v>
      </c>
      <c r="E120" s="54" t="s">
        <v>403</v>
      </c>
      <c r="F120" s="54" t="s">
        <v>1189</v>
      </c>
      <c r="G120" s="53">
        <v>3</v>
      </c>
      <c r="H120" s="89"/>
      <c r="I120" s="127"/>
    </row>
    <row r="121" spans="1:9" ht="16.5" customHeight="1" x14ac:dyDescent="0.2">
      <c r="A121" s="52"/>
      <c r="B121" s="54" t="s">
        <v>1175</v>
      </c>
      <c r="C121" s="54" t="s">
        <v>105</v>
      </c>
      <c r="D121" s="66">
        <v>36714</v>
      </c>
      <c r="E121" s="54" t="s">
        <v>558</v>
      </c>
      <c r="F121" s="54" t="s">
        <v>559</v>
      </c>
      <c r="G121" s="53">
        <v>2</v>
      </c>
      <c r="H121" s="89"/>
      <c r="I121" s="127"/>
    </row>
    <row r="122" spans="1:9" ht="16.5" customHeight="1" x14ac:dyDescent="0.2">
      <c r="A122" s="52"/>
      <c r="B122" s="54" t="s">
        <v>1175</v>
      </c>
      <c r="C122" s="54" t="s">
        <v>105</v>
      </c>
      <c r="D122" s="66">
        <v>36714</v>
      </c>
      <c r="E122" s="54" t="s">
        <v>655</v>
      </c>
      <c r="F122" s="54" t="s">
        <v>669</v>
      </c>
      <c r="G122" s="53">
        <v>1</v>
      </c>
      <c r="H122" s="89"/>
      <c r="I122" s="127"/>
    </row>
    <row r="123" spans="1:9" ht="16.5" customHeight="1" x14ac:dyDescent="0.2">
      <c r="A123" s="52"/>
      <c r="B123" s="54" t="s">
        <v>1175</v>
      </c>
      <c r="C123" s="54" t="s">
        <v>105</v>
      </c>
      <c r="D123" s="66">
        <v>36714</v>
      </c>
      <c r="E123" s="54" t="s">
        <v>861</v>
      </c>
      <c r="F123" s="54" t="s">
        <v>862</v>
      </c>
      <c r="G123" s="53">
        <v>3</v>
      </c>
      <c r="H123" s="89"/>
      <c r="I123" s="127"/>
    </row>
    <row r="124" spans="1:9" ht="16.5" customHeight="1" x14ac:dyDescent="0.2">
      <c r="A124" s="52"/>
      <c r="B124" s="54" t="s">
        <v>1175</v>
      </c>
      <c r="C124" s="54" t="s">
        <v>105</v>
      </c>
      <c r="D124" s="66">
        <v>36714</v>
      </c>
      <c r="E124" s="54" t="s">
        <v>881</v>
      </c>
      <c r="F124" s="54" t="s">
        <v>882</v>
      </c>
      <c r="G124" s="53">
        <v>3</v>
      </c>
      <c r="H124" s="89"/>
      <c r="I124" s="127"/>
    </row>
    <row r="125" spans="1:9" ht="16.5" customHeight="1" x14ac:dyDescent="0.2">
      <c r="A125" s="48"/>
      <c r="B125" s="50"/>
      <c r="C125" s="50"/>
      <c r="D125" s="67"/>
      <c r="E125" s="54"/>
      <c r="F125" s="54"/>
      <c r="G125" s="49">
        <v>30</v>
      </c>
      <c r="H125" s="88">
        <f>G125*286700</f>
        <v>8601000</v>
      </c>
      <c r="I125" s="127"/>
    </row>
    <row r="126" spans="1:9" ht="16.5" customHeight="1" x14ac:dyDescent="0.2">
      <c r="A126" s="52">
        <v>14</v>
      </c>
      <c r="B126" s="54">
        <v>19010388</v>
      </c>
      <c r="C126" s="54" t="s">
        <v>288</v>
      </c>
      <c r="D126" s="66">
        <v>37016</v>
      </c>
      <c r="E126" s="54" t="s">
        <v>1105</v>
      </c>
      <c r="F126" s="54" t="s">
        <v>1106</v>
      </c>
      <c r="G126" s="53">
        <v>3</v>
      </c>
      <c r="H126" s="89"/>
      <c r="I126" s="127"/>
    </row>
    <row r="127" spans="1:9" ht="16.5" customHeight="1" x14ac:dyDescent="0.2">
      <c r="A127" s="52"/>
      <c r="B127" s="54">
        <v>19010388</v>
      </c>
      <c r="C127" s="54" t="s">
        <v>288</v>
      </c>
      <c r="D127" s="66">
        <v>37016</v>
      </c>
      <c r="E127" s="54" t="s">
        <v>883</v>
      </c>
      <c r="F127" s="54" t="s">
        <v>1191</v>
      </c>
      <c r="G127" s="53">
        <v>3</v>
      </c>
      <c r="H127" s="89"/>
      <c r="I127" s="127"/>
    </row>
    <row r="128" spans="1:9" ht="16.5" customHeight="1" x14ac:dyDescent="0.2">
      <c r="A128" s="52"/>
      <c r="B128" s="54">
        <v>19010388</v>
      </c>
      <c r="C128" s="54" t="s">
        <v>288</v>
      </c>
      <c r="D128" s="66">
        <v>37016</v>
      </c>
      <c r="E128" s="54" t="s">
        <v>884</v>
      </c>
      <c r="F128" s="54" t="s">
        <v>1192</v>
      </c>
      <c r="G128" s="53">
        <v>3</v>
      </c>
      <c r="H128" s="89"/>
      <c r="I128" s="127"/>
    </row>
    <row r="129" spans="1:9" ht="16.5" customHeight="1" x14ac:dyDescent="0.2">
      <c r="A129" s="52"/>
      <c r="B129" s="54" t="s">
        <v>1174</v>
      </c>
      <c r="C129" s="54" t="s">
        <v>288</v>
      </c>
      <c r="D129" s="66">
        <v>37016</v>
      </c>
      <c r="E129" s="54" t="s">
        <v>249</v>
      </c>
      <c r="F129" s="54" t="s">
        <v>1077</v>
      </c>
      <c r="G129" s="53">
        <v>3</v>
      </c>
      <c r="H129" s="89"/>
      <c r="I129" s="127"/>
    </row>
    <row r="130" spans="1:9" ht="16.5" customHeight="1" x14ac:dyDescent="0.2">
      <c r="A130" s="52"/>
      <c r="B130" s="54" t="s">
        <v>1174</v>
      </c>
      <c r="C130" s="54" t="s">
        <v>288</v>
      </c>
      <c r="D130" s="66">
        <v>37016</v>
      </c>
      <c r="E130" s="54" t="s">
        <v>403</v>
      </c>
      <c r="F130" s="54" t="s">
        <v>1188</v>
      </c>
      <c r="G130" s="53">
        <v>3</v>
      </c>
      <c r="H130" s="89"/>
      <c r="I130" s="127"/>
    </row>
    <row r="131" spans="1:9" ht="16.5" customHeight="1" x14ac:dyDescent="0.2">
      <c r="A131" s="52"/>
      <c r="B131" s="54" t="s">
        <v>1174</v>
      </c>
      <c r="C131" s="54" t="s">
        <v>288</v>
      </c>
      <c r="D131" s="66">
        <v>37016</v>
      </c>
      <c r="E131" s="54" t="s">
        <v>558</v>
      </c>
      <c r="F131" s="54" t="s">
        <v>559</v>
      </c>
      <c r="G131" s="53">
        <v>2</v>
      </c>
      <c r="H131" s="89"/>
      <c r="I131" s="127"/>
    </row>
    <row r="132" spans="1:9" ht="16.5" customHeight="1" x14ac:dyDescent="0.2">
      <c r="A132" s="52"/>
      <c r="B132" s="54" t="s">
        <v>1174</v>
      </c>
      <c r="C132" s="54" t="s">
        <v>288</v>
      </c>
      <c r="D132" s="66">
        <v>37016</v>
      </c>
      <c r="E132" s="54" t="s">
        <v>861</v>
      </c>
      <c r="F132" s="54" t="s">
        <v>862</v>
      </c>
      <c r="G132" s="53">
        <v>3</v>
      </c>
      <c r="H132" s="89"/>
      <c r="I132" s="127"/>
    </row>
    <row r="133" spans="1:9" ht="16.5" customHeight="1" x14ac:dyDescent="0.2">
      <c r="A133" s="52"/>
      <c r="B133" s="54" t="s">
        <v>1174</v>
      </c>
      <c r="C133" s="54" t="s">
        <v>288</v>
      </c>
      <c r="D133" s="66">
        <v>37016</v>
      </c>
      <c r="E133" s="54" t="s">
        <v>881</v>
      </c>
      <c r="F133" s="54" t="s">
        <v>882</v>
      </c>
      <c r="G133" s="53">
        <v>3</v>
      </c>
      <c r="H133" s="89"/>
      <c r="I133" s="127"/>
    </row>
    <row r="134" spans="1:9" ht="16.5" customHeight="1" x14ac:dyDescent="0.2">
      <c r="A134" s="48"/>
      <c r="B134" s="50"/>
      <c r="C134" s="50"/>
      <c r="D134" s="67"/>
      <c r="E134" s="54"/>
      <c r="F134" s="54"/>
      <c r="G134" s="49">
        <v>23</v>
      </c>
      <c r="H134" s="88">
        <f>G134*286700</f>
        <v>6594100</v>
      </c>
      <c r="I134" s="127"/>
    </row>
    <row r="135" spans="1:9" ht="16.5" customHeight="1" x14ac:dyDescent="0.2">
      <c r="A135" s="52">
        <v>15</v>
      </c>
      <c r="B135" s="54">
        <v>19010468</v>
      </c>
      <c r="C135" s="54" t="s">
        <v>299</v>
      </c>
      <c r="D135" s="66">
        <v>37025</v>
      </c>
      <c r="E135" s="54" t="s">
        <v>1105</v>
      </c>
      <c r="F135" s="54" t="s">
        <v>1106</v>
      </c>
      <c r="G135" s="53">
        <v>3</v>
      </c>
      <c r="H135" s="125"/>
      <c r="I135" s="149" t="s">
        <v>1935</v>
      </c>
    </row>
    <row r="136" spans="1:9" ht="16.5" customHeight="1" x14ac:dyDescent="0.2">
      <c r="A136" s="52"/>
      <c r="B136" s="54">
        <v>19010468</v>
      </c>
      <c r="C136" s="54" t="s">
        <v>299</v>
      </c>
      <c r="D136" s="66">
        <v>37025</v>
      </c>
      <c r="E136" s="54" t="s">
        <v>883</v>
      </c>
      <c r="F136" s="54" t="s">
        <v>1191</v>
      </c>
      <c r="G136" s="53">
        <v>3</v>
      </c>
      <c r="H136" s="125"/>
      <c r="I136" s="149"/>
    </row>
    <row r="137" spans="1:9" ht="16.5" customHeight="1" x14ac:dyDescent="0.2">
      <c r="A137" s="52"/>
      <c r="B137" s="54" t="s">
        <v>1173</v>
      </c>
      <c r="C137" s="54" t="s">
        <v>299</v>
      </c>
      <c r="D137" s="66" t="s">
        <v>300</v>
      </c>
      <c r="E137" s="54" t="s">
        <v>249</v>
      </c>
      <c r="F137" s="54" t="s">
        <v>1077</v>
      </c>
      <c r="G137" s="53">
        <v>3</v>
      </c>
      <c r="H137" s="125"/>
      <c r="I137" s="149"/>
    </row>
    <row r="138" spans="1:9" ht="16.5" customHeight="1" x14ac:dyDescent="0.2">
      <c r="A138" s="52"/>
      <c r="B138" s="54" t="s">
        <v>1173</v>
      </c>
      <c r="C138" s="54" t="s">
        <v>299</v>
      </c>
      <c r="D138" s="66">
        <v>37025</v>
      </c>
      <c r="E138" s="54" t="s">
        <v>403</v>
      </c>
      <c r="F138" s="54" t="s">
        <v>1188</v>
      </c>
      <c r="G138" s="53">
        <v>3</v>
      </c>
      <c r="H138" s="125"/>
      <c r="I138" s="149"/>
    </row>
    <row r="139" spans="1:9" ht="16.5" customHeight="1" x14ac:dyDescent="0.2">
      <c r="A139" s="52"/>
      <c r="B139" s="54" t="s">
        <v>1173</v>
      </c>
      <c r="C139" s="54" t="s">
        <v>299</v>
      </c>
      <c r="D139" s="66" t="s">
        <v>300</v>
      </c>
      <c r="E139" s="54" t="s">
        <v>558</v>
      </c>
      <c r="F139" s="54" t="s">
        <v>559</v>
      </c>
      <c r="G139" s="53">
        <v>2</v>
      </c>
      <c r="H139" s="125"/>
      <c r="I139" s="149"/>
    </row>
    <row r="140" spans="1:9" ht="16.5" customHeight="1" x14ac:dyDescent="0.2">
      <c r="A140" s="52"/>
      <c r="B140" s="54" t="s">
        <v>1173</v>
      </c>
      <c r="C140" s="54" t="s">
        <v>299</v>
      </c>
      <c r="D140" s="66" t="s">
        <v>300</v>
      </c>
      <c r="E140" s="54" t="s">
        <v>861</v>
      </c>
      <c r="F140" s="54" t="s">
        <v>862</v>
      </c>
      <c r="G140" s="53">
        <v>3</v>
      </c>
      <c r="H140" s="125"/>
      <c r="I140" s="149"/>
    </row>
    <row r="141" spans="1:9" ht="16.5" customHeight="1" x14ac:dyDescent="0.2">
      <c r="A141" s="52"/>
      <c r="B141" s="54" t="s">
        <v>1173</v>
      </c>
      <c r="C141" s="54" t="s">
        <v>299</v>
      </c>
      <c r="D141" s="66" t="s">
        <v>300</v>
      </c>
      <c r="E141" s="54" t="s">
        <v>881</v>
      </c>
      <c r="F141" s="54" t="s">
        <v>882</v>
      </c>
      <c r="G141" s="53">
        <v>3</v>
      </c>
      <c r="H141" s="125"/>
      <c r="I141" s="149"/>
    </row>
    <row r="142" spans="1:9" ht="16.5" customHeight="1" x14ac:dyDescent="0.2">
      <c r="A142" s="48"/>
      <c r="B142" s="50"/>
      <c r="C142" s="50"/>
      <c r="D142" s="67"/>
      <c r="E142" s="54"/>
      <c r="F142" s="54"/>
      <c r="G142" s="49">
        <v>20</v>
      </c>
      <c r="H142" s="125">
        <f>G142*286700*0.3</f>
        <v>1720200</v>
      </c>
      <c r="I142" s="149"/>
    </row>
    <row r="143" spans="1:9" ht="16.5" customHeight="1" x14ac:dyDescent="0.2">
      <c r="A143" s="52">
        <v>16</v>
      </c>
      <c r="B143" s="54">
        <v>19010469</v>
      </c>
      <c r="C143" s="54" t="s">
        <v>301</v>
      </c>
      <c r="D143" s="66">
        <v>36906</v>
      </c>
      <c r="E143" s="54" t="s">
        <v>1105</v>
      </c>
      <c r="F143" s="54" t="s">
        <v>1106</v>
      </c>
      <c r="G143" s="53">
        <v>3</v>
      </c>
      <c r="H143" s="89"/>
      <c r="I143" s="127"/>
    </row>
    <row r="144" spans="1:9" ht="16.5" customHeight="1" x14ac:dyDescent="0.2">
      <c r="A144" s="52"/>
      <c r="B144" s="54">
        <v>19010469</v>
      </c>
      <c r="C144" s="54" t="s">
        <v>301</v>
      </c>
      <c r="D144" s="66">
        <v>36906</v>
      </c>
      <c r="E144" s="54" t="s">
        <v>883</v>
      </c>
      <c r="F144" s="54" t="s">
        <v>1191</v>
      </c>
      <c r="G144" s="53">
        <v>3</v>
      </c>
      <c r="H144" s="89"/>
      <c r="I144" s="127"/>
    </row>
    <row r="145" spans="1:9" ht="16.5" customHeight="1" x14ac:dyDescent="0.2">
      <c r="A145" s="52"/>
      <c r="B145" s="54">
        <v>19010469</v>
      </c>
      <c r="C145" s="54" t="s">
        <v>301</v>
      </c>
      <c r="D145" s="66">
        <v>36906</v>
      </c>
      <c r="E145" s="54" t="s">
        <v>884</v>
      </c>
      <c r="F145" s="54" t="s">
        <v>1192</v>
      </c>
      <c r="G145" s="53">
        <v>3</v>
      </c>
      <c r="H145" s="89"/>
      <c r="I145" s="127"/>
    </row>
    <row r="146" spans="1:9" ht="16.5" customHeight="1" x14ac:dyDescent="0.2">
      <c r="A146" s="52"/>
      <c r="B146" s="54" t="s">
        <v>1172</v>
      </c>
      <c r="C146" s="54" t="s">
        <v>301</v>
      </c>
      <c r="D146" s="66" t="s">
        <v>220</v>
      </c>
      <c r="E146" s="54" t="s">
        <v>249</v>
      </c>
      <c r="F146" s="54" t="s">
        <v>1077</v>
      </c>
      <c r="G146" s="53">
        <v>3</v>
      </c>
      <c r="H146" s="89"/>
      <c r="I146" s="127"/>
    </row>
    <row r="147" spans="1:9" ht="16.5" customHeight="1" x14ac:dyDescent="0.2">
      <c r="A147" s="52"/>
      <c r="B147" s="54" t="s">
        <v>1172</v>
      </c>
      <c r="C147" s="54" t="s">
        <v>301</v>
      </c>
      <c r="D147" s="66">
        <v>36906</v>
      </c>
      <c r="E147" s="54" t="s">
        <v>403</v>
      </c>
      <c r="F147" s="54" t="s">
        <v>1188</v>
      </c>
      <c r="G147" s="53">
        <v>3</v>
      </c>
      <c r="H147" s="89"/>
      <c r="I147" s="127"/>
    </row>
    <row r="148" spans="1:9" ht="16.5" customHeight="1" x14ac:dyDescent="0.2">
      <c r="A148" s="52"/>
      <c r="B148" s="54" t="s">
        <v>1172</v>
      </c>
      <c r="C148" s="54" t="s">
        <v>301</v>
      </c>
      <c r="D148" s="66" t="s">
        <v>220</v>
      </c>
      <c r="E148" s="54" t="s">
        <v>558</v>
      </c>
      <c r="F148" s="54" t="s">
        <v>559</v>
      </c>
      <c r="G148" s="53">
        <v>2</v>
      </c>
      <c r="H148" s="89"/>
      <c r="I148" s="127"/>
    </row>
    <row r="149" spans="1:9" ht="16.5" customHeight="1" x14ac:dyDescent="0.2">
      <c r="A149" s="52"/>
      <c r="B149" s="54" t="s">
        <v>1172</v>
      </c>
      <c r="C149" s="54" t="s">
        <v>301</v>
      </c>
      <c r="D149" s="66" t="s">
        <v>220</v>
      </c>
      <c r="E149" s="54" t="s">
        <v>861</v>
      </c>
      <c r="F149" s="54" t="s">
        <v>862</v>
      </c>
      <c r="G149" s="53">
        <v>3</v>
      </c>
      <c r="H149" s="89"/>
      <c r="I149" s="127"/>
    </row>
    <row r="150" spans="1:9" ht="16.5" customHeight="1" x14ac:dyDescent="0.2">
      <c r="A150" s="52"/>
      <c r="B150" s="54" t="s">
        <v>1172</v>
      </c>
      <c r="C150" s="54" t="s">
        <v>301</v>
      </c>
      <c r="D150" s="66" t="s">
        <v>220</v>
      </c>
      <c r="E150" s="54" t="s">
        <v>881</v>
      </c>
      <c r="F150" s="54" t="s">
        <v>882</v>
      </c>
      <c r="G150" s="53">
        <v>3</v>
      </c>
      <c r="H150" s="89"/>
      <c r="I150" s="128"/>
    </row>
    <row r="151" spans="1:9" ht="16.5" customHeight="1" x14ac:dyDescent="0.2">
      <c r="A151" s="48"/>
      <c r="B151" s="50"/>
      <c r="C151" s="50"/>
      <c r="D151" s="67"/>
      <c r="E151" s="54"/>
      <c r="F151" s="54"/>
      <c r="G151" s="49">
        <v>23</v>
      </c>
      <c r="H151" s="88">
        <f>G151*286700</f>
        <v>6594100</v>
      </c>
      <c r="I151" s="127"/>
    </row>
    <row r="152" spans="1:9" ht="16.5" customHeight="1" x14ac:dyDescent="0.2">
      <c r="A152" s="52">
        <v>17</v>
      </c>
      <c r="B152" s="54">
        <v>19010487</v>
      </c>
      <c r="C152" s="54" t="s">
        <v>303</v>
      </c>
      <c r="D152" s="66">
        <v>37166</v>
      </c>
      <c r="E152" s="54" t="s">
        <v>883</v>
      </c>
      <c r="F152" s="54" t="s">
        <v>1191</v>
      </c>
      <c r="G152" s="53">
        <v>3</v>
      </c>
      <c r="H152" s="89"/>
      <c r="I152" s="127"/>
    </row>
    <row r="153" spans="1:9" ht="16.5" customHeight="1" x14ac:dyDescent="0.2">
      <c r="A153" s="52"/>
      <c r="B153" s="54">
        <v>19010487</v>
      </c>
      <c r="C153" s="54" t="s">
        <v>303</v>
      </c>
      <c r="D153" s="66">
        <v>37166</v>
      </c>
      <c r="E153" s="54" t="s">
        <v>884</v>
      </c>
      <c r="F153" s="54" t="s">
        <v>1192</v>
      </c>
      <c r="G153" s="53">
        <v>3</v>
      </c>
      <c r="H153" s="89"/>
      <c r="I153" s="127"/>
    </row>
    <row r="154" spans="1:9" ht="16.5" customHeight="1" x14ac:dyDescent="0.2">
      <c r="A154" s="52"/>
      <c r="B154" s="54" t="s">
        <v>1171</v>
      </c>
      <c r="C154" s="54" t="s">
        <v>303</v>
      </c>
      <c r="D154" s="66">
        <v>36932</v>
      </c>
      <c r="E154" s="54" t="s">
        <v>249</v>
      </c>
      <c r="F154" s="54" t="s">
        <v>1077</v>
      </c>
      <c r="G154" s="53">
        <v>3</v>
      </c>
      <c r="H154" s="89"/>
      <c r="I154" s="127"/>
    </row>
    <row r="155" spans="1:9" ht="16.5" customHeight="1" x14ac:dyDescent="0.2">
      <c r="A155" s="52"/>
      <c r="B155" s="54" t="s">
        <v>1171</v>
      </c>
      <c r="C155" s="54" t="s">
        <v>303</v>
      </c>
      <c r="D155" s="66">
        <v>37166</v>
      </c>
      <c r="E155" s="54" t="s">
        <v>403</v>
      </c>
      <c r="F155" s="54" t="s">
        <v>1189</v>
      </c>
      <c r="G155" s="53">
        <v>3</v>
      </c>
      <c r="H155" s="89"/>
      <c r="I155" s="127"/>
    </row>
    <row r="156" spans="1:9" ht="22.5" customHeight="1" x14ac:dyDescent="0.2">
      <c r="A156" s="52"/>
      <c r="B156" s="54" t="s">
        <v>1171</v>
      </c>
      <c r="C156" s="54" t="s">
        <v>303</v>
      </c>
      <c r="D156" s="66">
        <v>37166</v>
      </c>
      <c r="E156" s="54" t="s">
        <v>436</v>
      </c>
      <c r="F156" s="54" t="s">
        <v>1170</v>
      </c>
      <c r="G156" s="53">
        <v>2</v>
      </c>
      <c r="H156" s="89"/>
      <c r="I156" s="127"/>
    </row>
    <row r="157" spans="1:9" ht="16.5" customHeight="1" x14ac:dyDescent="0.2">
      <c r="A157" s="52"/>
      <c r="B157" s="54" t="s">
        <v>1171</v>
      </c>
      <c r="C157" s="54" t="s">
        <v>303</v>
      </c>
      <c r="D157" s="66">
        <v>36932</v>
      </c>
      <c r="E157" s="54" t="s">
        <v>558</v>
      </c>
      <c r="F157" s="54" t="s">
        <v>559</v>
      </c>
      <c r="G157" s="53">
        <v>2</v>
      </c>
      <c r="H157" s="89"/>
      <c r="I157" s="127"/>
    </row>
    <row r="158" spans="1:9" ht="16.5" customHeight="1" x14ac:dyDescent="0.2">
      <c r="A158" s="52"/>
      <c r="B158" s="54" t="s">
        <v>1171</v>
      </c>
      <c r="C158" s="54" t="s">
        <v>303</v>
      </c>
      <c r="D158" s="66">
        <v>36932</v>
      </c>
      <c r="E158" s="54" t="s">
        <v>655</v>
      </c>
      <c r="F158" s="54" t="s">
        <v>669</v>
      </c>
      <c r="G158" s="53">
        <v>1</v>
      </c>
      <c r="H158" s="89"/>
      <c r="I158" s="127"/>
    </row>
    <row r="159" spans="1:9" ht="16.5" customHeight="1" x14ac:dyDescent="0.2">
      <c r="A159" s="52"/>
      <c r="B159" s="54" t="s">
        <v>1171</v>
      </c>
      <c r="C159" s="54" t="s">
        <v>303</v>
      </c>
      <c r="D159" s="66">
        <v>36932</v>
      </c>
      <c r="E159" s="54" t="s">
        <v>861</v>
      </c>
      <c r="F159" s="54" t="s">
        <v>862</v>
      </c>
      <c r="G159" s="53">
        <v>3</v>
      </c>
      <c r="H159" s="89"/>
      <c r="I159" s="127"/>
    </row>
    <row r="160" spans="1:9" ht="16.5" customHeight="1" x14ac:dyDescent="0.2">
      <c r="A160" s="52"/>
      <c r="B160" s="54" t="s">
        <v>1171</v>
      </c>
      <c r="C160" s="54" t="s">
        <v>303</v>
      </c>
      <c r="D160" s="66">
        <v>36932</v>
      </c>
      <c r="E160" s="54" t="s">
        <v>881</v>
      </c>
      <c r="F160" s="54" t="s">
        <v>882</v>
      </c>
      <c r="G160" s="53">
        <v>3</v>
      </c>
      <c r="H160" s="89"/>
      <c r="I160" s="127"/>
    </row>
    <row r="161" spans="1:9" ht="16.5" customHeight="1" x14ac:dyDescent="0.2">
      <c r="A161" s="48"/>
      <c r="B161" s="50"/>
      <c r="C161" s="50"/>
      <c r="D161" s="67"/>
      <c r="E161" s="54"/>
      <c r="F161" s="54"/>
      <c r="G161" s="49">
        <v>23</v>
      </c>
      <c r="H161" s="88">
        <f>G161*286700</f>
        <v>6594100</v>
      </c>
      <c r="I161" s="127"/>
    </row>
    <row r="162" spans="1:9" ht="16.5" customHeight="1" x14ac:dyDescent="0.2">
      <c r="A162" s="52">
        <v>18</v>
      </c>
      <c r="B162" s="54">
        <v>19010490</v>
      </c>
      <c r="C162" s="54" t="s">
        <v>307</v>
      </c>
      <c r="D162" s="66">
        <v>36949</v>
      </c>
      <c r="E162" s="54" t="s">
        <v>1082</v>
      </c>
      <c r="F162" s="54" t="s">
        <v>1083</v>
      </c>
      <c r="G162" s="53">
        <v>2</v>
      </c>
      <c r="H162" s="89"/>
      <c r="I162" s="149" t="s">
        <v>1936</v>
      </c>
    </row>
    <row r="163" spans="1:9" ht="16.5" customHeight="1" x14ac:dyDescent="0.2">
      <c r="A163" s="52"/>
      <c r="B163" s="54">
        <v>19010490</v>
      </c>
      <c r="C163" s="54" t="s">
        <v>307</v>
      </c>
      <c r="D163" s="66">
        <v>36949</v>
      </c>
      <c r="E163" s="54" t="s">
        <v>1105</v>
      </c>
      <c r="F163" s="54" t="s">
        <v>1106</v>
      </c>
      <c r="G163" s="53">
        <v>3</v>
      </c>
      <c r="H163" s="89"/>
      <c r="I163" s="149"/>
    </row>
    <row r="164" spans="1:9" ht="16.5" customHeight="1" x14ac:dyDescent="0.2">
      <c r="A164" s="52"/>
      <c r="B164" s="54">
        <v>19010490</v>
      </c>
      <c r="C164" s="54" t="s">
        <v>307</v>
      </c>
      <c r="D164" s="66">
        <v>36949</v>
      </c>
      <c r="E164" s="54" t="s">
        <v>883</v>
      </c>
      <c r="F164" s="54" t="s">
        <v>1191</v>
      </c>
      <c r="G164" s="53">
        <v>3</v>
      </c>
      <c r="H164" s="89"/>
      <c r="I164" s="149"/>
    </row>
    <row r="165" spans="1:9" ht="16.5" customHeight="1" x14ac:dyDescent="0.2">
      <c r="A165" s="52"/>
      <c r="B165" s="54">
        <v>19010490</v>
      </c>
      <c r="C165" s="54" t="s">
        <v>307</v>
      </c>
      <c r="D165" s="66">
        <v>36949</v>
      </c>
      <c r="E165" s="54" t="s">
        <v>884</v>
      </c>
      <c r="F165" s="54" t="s">
        <v>1192</v>
      </c>
      <c r="G165" s="53">
        <v>3</v>
      </c>
      <c r="H165" s="89"/>
      <c r="I165" s="149"/>
    </row>
    <row r="166" spans="1:9" ht="16.5" customHeight="1" x14ac:dyDescent="0.2">
      <c r="A166" s="52"/>
      <c r="B166" s="54" t="s">
        <v>740</v>
      </c>
      <c r="C166" s="54" t="s">
        <v>307</v>
      </c>
      <c r="D166" s="66" t="s">
        <v>308</v>
      </c>
      <c r="E166" s="54" t="s">
        <v>249</v>
      </c>
      <c r="F166" s="54" t="s">
        <v>1077</v>
      </c>
      <c r="G166" s="53">
        <v>3</v>
      </c>
      <c r="H166" s="89"/>
      <c r="I166" s="149"/>
    </row>
    <row r="167" spans="1:9" ht="22.5" customHeight="1" x14ac:dyDescent="0.2">
      <c r="A167" s="52"/>
      <c r="B167" s="54" t="s">
        <v>740</v>
      </c>
      <c r="C167" s="54" t="s">
        <v>307</v>
      </c>
      <c r="D167" s="66">
        <v>36949</v>
      </c>
      <c r="E167" s="54" t="s">
        <v>436</v>
      </c>
      <c r="F167" s="54" t="s">
        <v>1190</v>
      </c>
      <c r="G167" s="53">
        <v>2</v>
      </c>
      <c r="H167" s="89"/>
      <c r="I167" s="149"/>
    </row>
    <row r="168" spans="1:9" ht="16.5" customHeight="1" x14ac:dyDescent="0.2">
      <c r="A168" s="52"/>
      <c r="B168" s="54" t="s">
        <v>740</v>
      </c>
      <c r="C168" s="54" t="s">
        <v>307</v>
      </c>
      <c r="D168" s="66" t="s">
        <v>308</v>
      </c>
      <c r="E168" s="54" t="s">
        <v>558</v>
      </c>
      <c r="F168" s="54" t="s">
        <v>559</v>
      </c>
      <c r="G168" s="53">
        <v>2</v>
      </c>
      <c r="H168" s="89"/>
      <c r="I168" s="149"/>
    </row>
    <row r="169" spans="1:9" ht="16.5" customHeight="1" x14ac:dyDescent="0.2">
      <c r="A169" s="52"/>
      <c r="B169" s="54" t="s">
        <v>740</v>
      </c>
      <c r="C169" s="54" t="s">
        <v>307</v>
      </c>
      <c r="D169" s="66" t="s">
        <v>308</v>
      </c>
      <c r="E169" s="54" t="s">
        <v>693</v>
      </c>
      <c r="F169" s="54" t="s">
        <v>694</v>
      </c>
      <c r="G169" s="53">
        <v>1</v>
      </c>
      <c r="H169" s="89"/>
      <c r="I169" s="149"/>
    </row>
    <row r="170" spans="1:9" ht="16.5" customHeight="1" x14ac:dyDescent="0.2">
      <c r="A170" s="52"/>
      <c r="B170" s="54" t="s">
        <v>740</v>
      </c>
      <c r="C170" s="54" t="s">
        <v>307</v>
      </c>
      <c r="D170" s="66" t="s">
        <v>308</v>
      </c>
      <c r="E170" s="54" t="s">
        <v>861</v>
      </c>
      <c r="F170" s="54" t="s">
        <v>862</v>
      </c>
      <c r="G170" s="53">
        <v>3</v>
      </c>
      <c r="H170" s="89"/>
      <c r="I170" s="149"/>
    </row>
    <row r="171" spans="1:9" ht="16.5" customHeight="1" x14ac:dyDescent="0.2">
      <c r="A171" s="52"/>
      <c r="B171" s="54" t="s">
        <v>740</v>
      </c>
      <c r="C171" s="54" t="s">
        <v>307</v>
      </c>
      <c r="D171" s="66" t="s">
        <v>308</v>
      </c>
      <c r="E171" s="54" t="s">
        <v>881</v>
      </c>
      <c r="F171" s="54" t="s">
        <v>882</v>
      </c>
      <c r="G171" s="53">
        <v>3</v>
      </c>
      <c r="H171" s="89"/>
      <c r="I171" s="149"/>
    </row>
    <row r="172" spans="1:9" ht="16.5" customHeight="1" x14ac:dyDescent="0.2">
      <c r="A172" s="48"/>
      <c r="B172" s="57"/>
      <c r="C172" s="57"/>
      <c r="D172" s="69"/>
      <c r="E172" s="58"/>
      <c r="F172" s="58"/>
      <c r="G172" s="48">
        <v>25</v>
      </c>
      <c r="H172" s="88">
        <f>G172*286700-500000</f>
        <v>6667500</v>
      </c>
      <c r="I172" s="149"/>
    </row>
  </sheetData>
  <autoFilter ref="A4:H172"/>
  <mergeCells count="7">
    <mergeCell ref="I162:I172"/>
    <mergeCell ref="A3:I3"/>
    <mergeCell ref="A1:C1"/>
    <mergeCell ref="A2:C2"/>
    <mergeCell ref="I57:I64"/>
    <mergeCell ref="I97:I102"/>
    <mergeCell ref="I135:I142"/>
  </mergeCells>
  <pageMargins left="0" right="0" top="0.1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workbookViewId="0">
      <selection activeCell="E317" sqref="E317"/>
    </sheetView>
  </sheetViews>
  <sheetFormatPr defaultRowHeight="18" customHeight="1" x14ac:dyDescent="0.2"/>
  <cols>
    <col min="1" max="1" width="3.28515625" style="32" customWidth="1"/>
    <col min="2" max="2" width="8" style="32" customWidth="1"/>
    <col min="3" max="3" width="17.28515625" style="33" customWidth="1"/>
    <col min="4" max="4" width="9.28515625" style="35" customWidth="1"/>
    <col min="5" max="5" width="32.28515625" style="33" customWidth="1"/>
    <col min="6" max="6" width="9.85546875" style="33" customWidth="1"/>
    <col min="7" max="7" width="4.85546875" style="32" customWidth="1"/>
    <col min="8" max="8" width="9.42578125" style="31" customWidth="1"/>
    <col min="9" max="9" width="8.5703125" style="126" customWidth="1"/>
    <col min="10" max="16384" width="9.140625" style="32"/>
  </cols>
  <sheetData>
    <row r="1" spans="1:9" ht="18" customHeight="1" x14ac:dyDescent="0.2">
      <c r="A1" s="150" t="s">
        <v>1114</v>
      </c>
      <c r="B1" s="150"/>
      <c r="C1" s="150"/>
      <c r="D1" s="59"/>
      <c r="E1" s="60"/>
      <c r="F1" s="60"/>
      <c r="G1" s="61"/>
      <c r="H1" s="92"/>
    </row>
    <row r="2" spans="1:9" ht="18" customHeight="1" x14ac:dyDescent="0.2">
      <c r="A2" s="151" t="s">
        <v>1112</v>
      </c>
      <c r="B2" s="151"/>
      <c r="C2" s="151"/>
      <c r="D2" s="59"/>
      <c r="E2" s="60"/>
      <c r="F2" s="60"/>
      <c r="G2" s="61"/>
      <c r="H2" s="92"/>
    </row>
    <row r="3" spans="1:9" ht="38.25" customHeight="1" x14ac:dyDescent="0.2">
      <c r="A3" s="146" t="s">
        <v>1166</v>
      </c>
      <c r="B3" s="146"/>
      <c r="C3" s="146"/>
      <c r="D3" s="146"/>
      <c r="E3" s="146"/>
      <c r="F3" s="146"/>
      <c r="G3" s="146"/>
      <c r="H3" s="146"/>
      <c r="I3" s="146"/>
    </row>
    <row r="4" spans="1:9" ht="21" customHeight="1" x14ac:dyDescent="0.2">
      <c r="A4" s="48" t="s">
        <v>962</v>
      </c>
      <c r="B4" s="49" t="s">
        <v>910</v>
      </c>
      <c r="C4" s="49" t="s">
        <v>914</v>
      </c>
      <c r="D4" s="62" t="s">
        <v>915</v>
      </c>
      <c r="E4" s="49" t="s">
        <v>911</v>
      </c>
      <c r="F4" s="49" t="s">
        <v>912</v>
      </c>
      <c r="G4" s="49" t="s">
        <v>913</v>
      </c>
      <c r="H4" s="93" t="s">
        <v>963</v>
      </c>
      <c r="I4" s="129" t="s">
        <v>1924</v>
      </c>
    </row>
    <row r="5" spans="1:9" ht="15" customHeight="1" x14ac:dyDescent="0.2">
      <c r="A5" s="52">
        <v>1</v>
      </c>
      <c r="B5" s="53">
        <v>19010283</v>
      </c>
      <c r="C5" s="54" t="s">
        <v>560</v>
      </c>
      <c r="D5" s="63">
        <v>37150</v>
      </c>
      <c r="E5" s="54" t="s">
        <v>1129</v>
      </c>
      <c r="F5" s="54" t="s">
        <v>1167</v>
      </c>
      <c r="G5" s="53">
        <v>3</v>
      </c>
      <c r="H5" s="94"/>
      <c r="I5" s="130"/>
    </row>
    <row r="6" spans="1:9" ht="15" customHeight="1" x14ac:dyDescent="0.2">
      <c r="A6" s="52"/>
      <c r="B6" s="53">
        <v>19010283</v>
      </c>
      <c r="C6" s="54" t="s">
        <v>560</v>
      </c>
      <c r="D6" s="63">
        <v>37150</v>
      </c>
      <c r="E6" s="54" t="s">
        <v>1128</v>
      </c>
      <c r="F6" s="54" t="s">
        <v>1168</v>
      </c>
      <c r="G6" s="53">
        <v>3</v>
      </c>
      <c r="H6" s="94"/>
      <c r="I6" s="130"/>
    </row>
    <row r="7" spans="1:9" ht="15" customHeight="1" x14ac:dyDescent="0.2">
      <c r="A7" s="52"/>
      <c r="B7" s="53" t="s">
        <v>1165</v>
      </c>
      <c r="C7" s="54" t="s">
        <v>560</v>
      </c>
      <c r="D7" s="63" t="s">
        <v>561</v>
      </c>
      <c r="E7" s="54" t="s">
        <v>558</v>
      </c>
      <c r="F7" s="54" t="s">
        <v>559</v>
      </c>
      <c r="G7" s="53">
        <v>2</v>
      </c>
      <c r="H7" s="94"/>
      <c r="I7" s="130"/>
    </row>
    <row r="8" spans="1:9" ht="15" customHeight="1" x14ac:dyDescent="0.2">
      <c r="A8" s="52"/>
      <c r="B8" s="53" t="s">
        <v>1165</v>
      </c>
      <c r="C8" s="54" t="s">
        <v>560</v>
      </c>
      <c r="D8" s="63" t="s">
        <v>561</v>
      </c>
      <c r="E8" s="54" t="s">
        <v>889</v>
      </c>
      <c r="F8" s="54" t="s">
        <v>890</v>
      </c>
      <c r="G8" s="53">
        <v>3</v>
      </c>
      <c r="H8" s="94"/>
      <c r="I8" s="130"/>
    </row>
    <row r="9" spans="1:9" ht="22.5" customHeight="1" x14ac:dyDescent="0.2">
      <c r="A9" s="52"/>
      <c r="B9" s="53" t="s">
        <v>1165</v>
      </c>
      <c r="C9" s="54" t="s">
        <v>560</v>
      </c>
      <c r="D9" s="63" t="s">
        <v>561</v>
      </c>
      <c r="E9" s="54" t="s">
        <v>892</v>
      </c>
      <c r="F9" s="54" t="s">
        <v>893</v>
      </c>
      <c r="G9" s="53">
        <v>3</v>
      </c>
      <c r="H9" s="94"/>
      <c r="I9" s="130"/>
    </row>
    <row r="10" spans="1:9" ht="15" customHeight="1" x14ac:dyDescent="0.2">
      <c r="A10" s="52"/>
      <c r="B10" s="53" t="s">
        <v>1165</v>
      </c>
      <c r="C10" s="54" t="s">
        <v>560</v>
      </c>
      <c r="D10" s="63" t="s">
        <v>561</v>
      </c>
      <c r="E10" s="54" t="s">
        <v>894</v>
      </c>
      <c r="F10" s="54" t="s">
        <v>895</v>
      </c>
      <c r="G10" s="53">
        <v>3</v>
      </c>
      <c r="H10" s="94"/>
      <c r="I10" s="130"/>
    </row>
    <row r="11" spans="1:9" ht="15" customHeight="1" x14ac:dyDescent="0.2">
      <c r="A11" s="52"/>
      <c r="B11" s="53" t="s">
        <v>1165</v>
      </c>
      <c r="C11" s="54" t="s">
        <v>560</v>
      </c>
      <c r="D11" s="63" t="s">
        <v>561</v>
      </c>
      <c r="E11" s="54" t="s">
        <v>896</v>
      </c>
      <c r="F11" s="54" t="s">
        <v>897</v>
      </c>
      <c r="G11" s="53">
        <v>3</v>
      </c>
      <c r="H11" s="94"/>
      <c r="I11" s="130"/>
    </row>
    <row r="12" spans="1:9" ht="15" customHeight="1" x14ac:dyDescent="0.2">
      <c r="A12" s="48"/>
      <c r="B12" s="49"/>
      <c r="C12" s="50"/>
      <c r="D12" s="62"/>
      <c r="E12" s="50"/>
      <c r="F12" s="54"/>
      <c r="G12" s="49">
        <v>20</v>
      </c>
      <c r="H12" s="95">
        <f>G12*277000</f>
        <v>5540000</v>
      </c>
      <c r="I12" s="130"/>
    </row>
    <row r="13" spans="1:9" ht="15" customHeight="1" x14ac:dyDescent="0.2">
      <c r="A13" s="52">
        <v>2</v>
      </c>
      <c r="B13" s="53">
        <v>19010285</v>
      </c>
      <c r="C13" s="54" t="s">
        <v>0</v>
      </c>
      <c r="D13" s="63">
        <v>36222</v>
      </c>
      <c r="E13" s="54" t="s">
        <v>310</v>
      </c>
      <c r="F13" s="54" t="s">
        <v>311</v>
      </c>
      <c r="G13" s="53">
        <v>3</v>
      </c>
      <c r="H13" s="94"/>
      <c r="I13" s="130"/>
    </row>
    <row r="14" spans="1:9" ht="24.75" customHeight="1" x14ac:dyDescent="0.2">
      <c r="A14" s="52"/>
      <c r="B14" s="53">
        <v>19010285</v>
      </c>
      <c r="C14" s="54" t="s">
        <v>0</v>
      </c>
      <c r="D14" s="63">
        <v>36222</v>
      </c>
      <c r="E14" s="54" t="s">
        <v>408</v>
      </c>
      <c r="F14" s="54" t="s">
        <v>409</v>
      </c>
      <c r="G14" s="53">
        <v>3</v>
      </c>
      <c r="H14" s="94"/>
      <c r="I14" s="130"/>
    </row>
    <row r="15" spans="1:9" ht="15" customHeight="1" x14ac:dyDescent="0.2">
      <c r="A15" s="52"/>
      <c r="B15" s="53">
        <v>19010285</v>
      </c>
      <c r="C15" s="54" t="s">
        <v>0</v>
      </c>
      <c r="D15" s="63">
        <v>36222</v>
      </c>
      <c r="E15" s="54" t="s">
        <v>1129</v>
      </c>
      <c r="F15" s="54" t="s">
        <v>1167</v>
      </c>
      <c r="G15" s="53">
        <v>3</v>
      </c>
      <c r="H15" s="94"/>
      <c r="I15" s="130"/>
    </row>
    <row r="16" spans="1:9" ht="15" customHeight="1" x14ac:dyDescent="0.2">
      <c r="A16" s="52"/>
      <c r="B16" s="53">
        <v>19010285</v>
      </c>
      <c r="C16" s="54" t="s">
        <v>0</v>
      </c>
      <c r="D16" s="63">
        <v>36222</v>
      </c>
      <c r="E16" s="54" t="s">
        <v>1128</v>
      </c>
      <c r="F16" s="54" t="s">
        <v>1168</v>
      </c>
      <c r="G16" s="53">
        <v>3</v>
      </c>
      <c r="H16" s="94"/>
      <c r="I16" s="130"/>
    </row>
    <row r="17" spans="1:9" ht="15" customHeight="1" x14ac:dyDescent="0.2">
      <c r="A17" s="52"/>
      <c r="B17" s="53" t="s">
        <v>630</v>
      </c>
      <c r="C17" s="54" t="s">
        <v>0</v>
      </c>
      <c r="D17" s="63">
        <v>36222</v>
      </c>
      <c r="E17" s="54" t="s">
        <v>1</v>
      </c>
      <c r="F17" s="54" t="s">
        <v>916</v>
      </c>
      <c r="G17" s="53">
        <v>3</v>
      </c>
      <c r="H17" s="94"/>
      <c r="I17" s="130"/>
    </row>
    <row r="18" spans="1:9" ht="15" customHeight="1" x14ac:dyDescent="0.2">
      <c r="A18" s="52"/>
      <c r="B18" s="53" t="s">
        <v>630</v>
      </c>
      <c r="C18" s="54" t="s">
        <v>0</v>
      </c>
      <c r="D18" s="63">
        <v>36222</v>
      </c>
      <c r="E18" s="54" t="s">
        <v>442</v>
      </c>
      <c r="F18" s="54" t="s">
        <v>958</v>
      </c>
      <c r="G18" s="53">
        <v>3</v>
      </c>
      <c r="H18" s="94"/>
      <c r="I18" s="130"/>
    </row>
    <row r="19" spans="1:9" ht="15" customHeight="1" x14ac:dyDescent="0.2">
      <c r="A19" s="52"/>
      <c r="B19" s="53" t="s">
        <v>630</v>
      </c>
      <c r="C19" s="54" t="s">
        <v>0</v>
      </c>
      <c r="D19" s="63">
        <v>36222</v>
      </c>
      <c r="E19" s="54" t="s">
        <v>617</v>
      </c>
      <c r="F19" s="54" t="s">
        <v>631</v>
      </c>
      <c r="G19" s="53">
        <v>1</v>
      </c>
      <c r="H19" s="94"/>
      <c r="I19" s="130"/>
    </row>
    <row r="20" spans="1:9" ht="15" customHeight="1" x14ac:dyDescent="0.2">
      <c r="A20" s="52"/>
      <c r="B20" s="53" t="s">
        <v>630</v>
      </c>
      <c r="C20" s="54" t="s">
        <v>0</v>
      </c>
      <c r="D20" s="63">
        <v>36222</v>
      </c>
      <c r="E20" s="54" t="s">
        <v>889</v>
      </c>
      <c r="F20" s="54" t="s">
        <v>890</v>
      </c>
      <c r="G20" s="53">
        <v>3</v>
      </c>
      <c r="H20" s="94"/>
      <c r="I20" s="130"/>
    </row>
    <row r="21" spans="1:9" ht="15" customHeight="1" x14ac:dyDescent="0.2">
      <c r="A21" s="52"/>
      <c r="B21" s="53" t="s">
        <v>630</v>
      </c>
      <c r="C21" s="54" t="s">
        <v>0</v>
      </c>
      <c r="D21" s="63">
        <v>36222</v>
      </c>
      <c r="E21" s="54" t="s">
        <v>894</v>
      </c>
      <c r="F21" s="54" t="s">
        <v>895</v>
      </c>
      <c r="G21" s="53">
        <v>3</v>
      </c>
      <c r="H21" s="94"/>
      <c r="I21" s="130"/>
    </row>
    <row r="22" spans="1:9" ht="15" customHeight="1" x14ac:dyDescent="0.2">
      <c r="A22" s="52"/>
      <c r="B22" s="53" t="s">
        <v>630</v>
      </c>
      <c r="C22" s="54" t="s">
        <v>0</v>
      </c>
      <c r="D22" s="63">
        <v>36222</v>
      </c>
      <c r="E22" s="54" t="s">
        <v>896</v>
      </c>
      <c r="F22" s="54" t="s">
        <v>897</v>
      </c>
      <c r="G22" s="53">
        <v>3</v>
      </c>
      <c r="H22" s="94"/>
      <c r="I22" s="130"/>
    </row>
    <row r="23" spans="1:9" ht="15" customHeight="1" x14ac:dyDescent="0.2">
      <c r="A23" s="52"/>
      <c r="B23" s="53" t="s">
        <v>630</v>
      </c>
      <c r="C23" s="54" t="s">
        <v>0</v>
      </c>
      <c r="D23" s="63">
        <v>36222</v>
      </c>
      <c r="E23" s="54" t="s">
        <v>908</v>
      </c>
      <c r="F23" s="54" t="s">
        <v>909</v>
      </c>
      <c r="G23" s="53">
        <v>3</v>
      </c>
      <c r="H23" s="94"/>
      <c r="I23" s="130"/>
    </row>
    <row r="24" spans="1:9" ht="15" customHeight="1" x14ac:dyDescent="0.2">
      <c r="A24" s="48"/>
      <c r="B24" s="49"/>
      <c r="C24" s="50"/>
      <c r="D24" s="62"/>
      <c r="E24" s="50"/>
      <c r="F24" s="54"/>
      <c r="G24" s="49">
        <v>31</v>
      </c>
      <c r="H24" s="95">
        <f>G24*277000</f>
        <v>8587000</v>
      </c>
      <c r="I24" s="130"/>
    </row>
    <row r="25" spans="1:9" ht="15" customHeight="1" x14ac:dyDescent="0.2">
      <c r="A25" s="52">
        <v>3</v>
      </c>
      <c r="B25" s="53">
        <v>19010287</v>
      </c>
      <c r="C25" s="54" t="s">
        <v>562</v>
      </c>
      <c r="D25" s="63">
        <v>37232</v>
      </c>
      <c r="E25" s="54" t="s">
        <v>1105</v>
      </c>
      <c r="F25" s="54" t="s">
        <v>1106</v>
      </c>
      <c r="G25" s="53">
        <v>3</v>
      </c>
      <c r="H25" s="94"/>
      <c r="I25" s="130"/>
    </row>
    <row r="26" spans="1:9" ht="15" customHeight="1" x14ac:dyDescent="0.2">
      <c r="A26" s="52"/>
      <c r="B26" s="53">
        <v>19010287</v>
      </c>
      <c r="C26" s="54" t="s">
        <v>562</v>
      </c>
      <c r="D26" s="63">
        <v>37232</v>
      </c>
      <c r="E26" s="54" t="s">
        <v>1129</v>
      </c>
      <c r="F26" s="54" t="s">
        <v>1167</v>
      </c>
      <c r="G26" s="53">
        <v>3</v>
      </c>
      <c r="H26" s="94"/>
      <c r="I26" s="130"/>
    </row>
    <row r="27" spans="1:9" ht="15" customHeight="1" x14ac:dyDescent="0.2">
      <c r="A27" s="52"/>
      <c r="B27" s="53">
        <v>19010287</v>
      </c>
      <c r="C27" s="54" t="s">
        <v>562</v>
      </c>
      <c r="D27" s="63">
        <v>37232</v>
      </c>
      <c r="E27" s="54" t="s">
        <v>1128</v>
      </c>
      <c r="F27" s="54" t="s">
        <v>1168</v>
      </c>
      <c r="G27" s="53">
        <v>3</v>
      </c>
      <c r="H27" s="94"/>
      <c r="I27" s="130"/>
    </row>
    <row r="28" spans="1:9" ht="15" customHeight="1" x14ac:dyDescent="0.2">
      <c r="A28" s="52"/>
      <c r="B28" s="53" t="s">
        <v>1164</v>
      </c>
      <c r="C28" s="54" t="s">
        <v>562</v>
      </c>
      <c r="D28" s="63">
        <v>37084</v>
      </c>
      <c r="E28" s="54" t="s">
        <v>558</v>
      </c>
      <c r="F28" s="54" t="s">
        <v>559</v>
      </c>
      <c r="G28" s="53">
        <v>2</v>
      </c>
      <c r="H28" s="94"/>
      <c r="I28" s="130"/>
    </row>
    <row r="29" spans="1:9" ht="15" customHeight="1" x14ac:dyDescent="0.2">
      <c r="A29" s="52"/>
      <c r="B29" s="53" t="s">
        <v>1164</v>
      </c>
      <c r="C29" s="54" t="s">
        <v>562</v>
      </c>
      <c r="D29" s="63">
        <v>37084</v>
      </c>
      <c r="E29" s="54" t="s">
        <v>889</v>
      </c>
      <c r="F29" s="54" t="s">
        <v>890</v>
      </c>
      <c r="G29" s="53">
        <v>3</v>
      </c>
      <c r="H29" s="94"/>
      <c r="I29" s="130"/>
    </row>
    <row r="30" spans="1:9" ht="22.5" customHeight="1" x14ac:dyDescent="0.2">
      <c r="A30" s="52"/>
      <c r="B30" s="53" t="s">
        <v>1164</v>
      </c>
      <c r="C30" s="54" t="s">
        <v>562</v>
      </c>
      <c r="D30" s="63">
        <v>37084</v>
      </c>
      <c r="E30" s="54" t="s">
        <v>892</v>
      </c>
      <c r="F30" s="54" t="s">
        <v>893</v>
      </c>
      <c r="G30" s="53">
        <v>3</v>
      </c>
      <c r="H30" s="94"/>
      <c r="I30" s="130"/>
    </row>
    <row r="31" spans="1:9" ht="15" customHeight="1" x14ac:dyDescent="0.2">
      <c r="A31" s="52"/>
      <c r="B31" s="53" t="s">
        <v>1164</v>
      </c>
      <c r="C31" s="54" t="s">
        <v>562</v>
      </c>
      <c r="D31" s="63">
        <v>37084</v>
      </c>
      <c r="E31" s="54" t="s">
        <v>894</v>
      </c>
      <c r="F31" s="54" t="s">
        <v>895</v>
      </c>
      <c r="G31" s="53">
        <v>3</v>
      </c>
      <c r="H31" s="94"/>
      <c r="I31" s="130"/>
    </row>
    <row r="32" spans="1:9" ht="15" customHeight="1" x14ac:dyDescent="0.2">
      <c r="A32" s="52"/>
      <c r="B32" s="53" t="s">
        <v>1164</v>
      </c>
      <c r="C32" s="54" t="s">
        <v>562</v>
      </c>
      <c r="D32" s="63">
        <v>37084</v>
      </c>
      <c r="E32" s="54" t="s">
        <v>896</v>
      </c>
      <c r="F32" s="54" t="s">
        <v>897</v>
      </c>
      <c r="G32" s="53">
        <v>3</v>
      </c>
      <c r="H32" s="94"/>
      <c r="I32" s="130"/>
    </row>
    <row r="33" spans="1:9" ht="15" customHeight="1" x14ac:dyDescent="0.2">
      <c r="A33" s="48"/>
      <c r="B33" s="49"/>
      <c r="C33" s="50"/>
      <c r="D33" s="62"/>
      <c r="E33" s="50"/>
      <c r="F33" s="54"/>
      <c r="G33" s="49">
        <v>23</v>
      </c>
      <c r="H33" s="95">
        <f>G33*277000</f>
        <v>6371000</v>
      </c>
      <c r="I33" s="130"/>
    </row>
    <row r="34" spans="1:9" ht="26.25" customHeight="1" x14ac:dyDescent="0.2">
      <c r="A34" s="52">
        <v>4</v>
      </c>
      <c r="B34" s="53">
        <v>19010294</v>
      </c>
      <c r="C34" s="54" t="s">
        <v>252</v>
      </c>
      <c r="D34" s="63">
        <v>37172</v>
      </c>
      <c r="E34" s="54" t="s">
        <v>1129</v>
      </c>
      <c r="F34" s="54" t="s">
        <v>1167</v>
      </c>
      <c r="G34" s="53">
        <v>3</v>
      </c>
      <c r="H34" s="95"/>
      <c r="I34" s="149" t="s">
        <v>1937</v>
      </c>
    </row>
    <row r="35" spans="1:9" ht="26.25" customHeight="1" x14ac:dyDescent="0.2">
      <c r="A35" s="52"/>
      <c r="B35" s="53">
        <v>19010294</v>
      </c>
      <c r="C35" s="54" t="s">
        <v>252</v>
      </c>
      <c r="D35" s="63">
        <v>37172</v>
      </c>
      <c r="E35" s="54" t="s">
        <v>1128</v>
      </c>
      <c r="F35" s="54" t="s">
        <v>1168</v>
      </c>
      <c r="G35" s="53">
        <v>3</v>
      </c>
      <c r="H35" s="95"/>
      <c r="I35" s="149"/>
    </row>
    <row r="36" spans="1:9" ht="26.25" customHeight="1" x14ac:dyDescent="0.2">
      <c r="A36" s="52"/>
      <c r="B36" s="53" t="s">
        <v>1163</v>
      </c>
      <c r="C36" s="54" t="s">
        <v>252</v>
      </c>
      <c r="D36" s="63">
        <v>37113</v>
      </c>
      <c r="E36" s="54" t="s">
        <v>558</v>
      </c>
      <c r="F36" s="54" t="s">
        <v>559</v>
      </c>
      <c r="G36" s="53">
        <v>2</v>
      </c>
      <c r="H36" s="95"/>
      <c r="I36" s="149"/>
    </row>
    <row r="37" spans="1:9" ht="26.25" customHeight="1" x14ac:dyDescent="0.2">
      <c r="A37" s="52"/>
      <c r="B37" s="53" t="s">
        <v>1163</v>
      </c>
      <c r="C37" s="54" t="s">
        <v>252</v>
      </c>
      <c r="D37" s="63">
        <v>37113</v>
      </c>
      <c r="E37" s="54" t="s">
        <v>889</v>
      </c>
      <c r="F37" s="54" t="s">
        <v>890</v>
      </c>
      <c r="G37" s="53">
        <v>3</v>
      </c>
      <c r="H37" s="95"/>
      <c r="I37" s="149"/>
    </row>
    <row r="38" spans="1:9" ht="26.25" customHeight="1" x14ac:dyDescent="0.2">
      <c r="A38" s="52"/>
      <c r="B38" s="53" t="s">
        <v>1163</v>
      </c>
      <c r="C38" s="54" t="s">
        <v>252</v>
      </c>
      <c r="D38" s="63">
        <v>37113</v>
      </c>
      <c r="E38" s="54" t="s">
        <v>894</v>
      </c>
      <c r="F38" s="54" t="s">
        <v>895</v>
      </c>
      <c r="G38" s="53">
        <v>3</v>
      </c>
      <c r="H38" s="95"/>
      <c r="I38" s="149"/>
    </row>
    <row r="39" spans="1:9" ht="26.25" customHeight="1" x14ac:dyDescent="0.2">
      <c r="A39" s="52"/>
      <c r="B39" s="53" t="s">
        <v>1163</v>
      </c>
      <c r="C39" s="54" t="s">
        <v>252</v>
      </c>
      <c r="D39" s="63">
        <v>37113</v>
      </c>
      <c r="E39" s="54" t="s">
        <v>896</v>
      </c>
      <c r="F39" s="54" t="s">
        <v>897</v>
      </c>
      <c r="G39" s="53">
        <v>3</v>
      </c>
      <c r="H39" s="95"/>
      <c r="I39" s="149"/>
    </row>
    <row r="40" spans="1:9" ht="15" customHeight="1" x14ac:dyDescent="0.2">
      <c r="A40" s="48"/>
      <c r="B40" s="49"/>
      <c r="C40" s="50"/>
      <c r="D40" s="62"/>
      <c r="E40" s="50"/>
      <c r="F40" s="54"/>
      <c r="G40" s="49">
        <v>17</v>
      </c>
      <c r="H40" s="95">
        <v>0</v>
      </c>
      <c r="I40" s="149"/>
    </row>
    <row r="41" spans="1:9" ht="15" customHeight="1" x14ac:dyDescent="0.2">
      <c r="A41" s="52">
        <v>5</v>
      </c>
      <c r="B41" s="53">
        <v>19010297</v>
      </c>
      <c r="C41" s="54" t="s">
        <v>565</v>
      </c>
      <c r="D41" s="63">
        <v>36907</v>
      </c>
      <c r="E41" s="54" t="s">
        <v>1129</v>
      </c>
      <c r="F41" s="54" t="s">
        <v>1167</v>
      </c>
      <c r="G41" s="53">
        <v>3</v>
      </c>
      <c r="H41" s="94"/>
      <c r="I41" s="130"/>
    </row>
    <row r="42" spans="1:9" ht="15" customHeight="1" x14ac:dyDescent="0.2">
      <c r="A42" s="52"/>
      <c r="B42" s="53">
        <v>19010297</v>
      </c>
      <c r="C42" s="54" t="s">
        <v>565</v>
      </c>
      <c r="D42" s="63">
        <v>36907</v>
      </c>
      <c r="E42" s="54" t="s">
        <v>1128</v>
      </c>
      <c r="F42" s="54" t="s">
        <v>1168</v>
      </c>
      <c r="G42" s="53">
        <v>3</v>
      </c>
      <c r="H42" s="94"/>
      <c r="I42" s="130"/>
    </row>
    <row r="43" spans="1:9" ht="15" customHeight="1" x14ac:dyDescent="0.2">
      <c r="A43" s="52"/>
      <c r="B43" s="53" t="s">
        <v>1162</v>
      </c>
      <c r="C43" s="54" t="s">
        <v>565</v>
      </c>
      <c r="D43" s="63" t="s">
        <v>566</v>
      </c>
      <c r="E43" s="54" t="s">
        <v>558</v>
      </c>
      <c r="F43" s="54" t="s">
        <v>559</v>
      </c>
      <c r="G43" s="53">
        <v>2</v>
      </c>
      <c r="H43" s="94"/>
      <c r="I43" s="130"/>
    </row>
    <row r="44" spans="1:9" ht="15" customHeight="1" x14ac:dyDescent="0.2">
      <c r="A44" s="52"/>
      <c r="B44" s="53" t="s">
        <v>1162</v>
      </c>
      <c r="C44" s="54" t="s">
        <v>565</v>
      </c>
      <c r="D44" s="63" t="s">
        <v>566</v>
      </c>
      <c r="E44" s="54" t="s">
        <v>889</v>
      </c>
      <c r="F44" s="54" t="s">
        <v>890</v>
      </c>
      <c r="G44" s="53">
        <v>3</v>
      </c>
      <c r="H44" s="94"/>
      <c r="I44" s="130"/>
    </row>
    <row r="45" spans="1:9" ht="22.5" customHeight="1" x14ac:dyDescent="0.2">
      <c r="A45" s="52"/>
      <c r="B45" s="53" t="s">
        <v>1162</v>
      </c>
      <c r="C45" s="54" t="s">
        <v>565</v>
      </c>
      <c r="D45" s="63" t="s">
        <v>566</v>
      </c>
      <c r="E45" s="54" t="s">
        <v>892</v>
      </c>
      <c r="F45" s="54" t="s">
        <v>893</v>
      </c>
      <c r="G45" s="53">
        <v>3</v>
      </c>
      <c r="H45" s="94"/>
      <c r="I45" s="130"/>
    </row>
    <row r="46" spans="1:9" ht="15" customHeight="1" x14ac:dyDescent="0.2">
      <c r="A46" s="52"/>
      <c r="B46" s="53" t="s">
        <v>1162</v>
      </c>
      <c r="C46" s="54" t="s">
        <v>565</v>
      </c>
      <c r="D46" s="63" t="s">
        <v>566</v>
      </c>
      <c r="E46" s="54" t="s">
        <v>894</v>
      </c>
      <c r="F46" s="54" t="s">
        <v>895</v>
      </c>
      <c r="G46" s="53">
        <v>3</v>
      </c>
      <c r="H46" s="94"/>
      <c r="I46" s="130"/>
    </row>
    <row r="47" spans="1:9" ht="15" customHeight="1" x14ac:dyDescent="0.2">
      <c r="A47" s="52"/>
      <c r="B47" s="53" t="s">
        <v>1162</v>
      </c>
      <c r="C47" s="54" t="s">
        <v>565</v>
      </c>
      <c r="D47" s="63" t="s">
        <v>566</v>
      </c>
      <c r="E47" s="54" t="s">
        <v>896</v>
      </c>
      <c r="F47" s="54" t="s">
        <v>897</v>
      </c>
      <c r="G47" s="53">
        <v>3</v>
      </c>
      <c r="H47" s="94"/>
      <c r="I47" s="130"/>
    </row>
    <row r="48" spans="1:9" ht="15" customHeight="1" x14ac:dyDescent="0.2">
      <c r="A48" s="48"/>
      <c r="B48" s="49"/>
      <c r="C48" s="50"/>
      <c r="D48" s="62"/>
      <c r="E48" s="50"/>
      <c r="F48" s="54"/>
      <c r="G48" s="49">
        <v>20</v>
      </c>
      <c r="H48" s="95">
        <f>G48*277000</f>
        <v>5540000</v>
      </c>
      <c r="I48" s="130"/>
    </row>
    <row r="49" spans="1:9" ht="15" customHeight="1" x14ac:dyDescent="0.2">
      <c r="A49" s="52">
        <v>6</v>
      </c>
      <c r="B49" s="53">
        <v>19010301</v>
      </c>
      <c r="C49" s="54" t="s">
        <v>563</v>
      </c>
      <c r="D49" s="63">
        <v>37184</v>
      </c>
      <c r="E49" s="54" t="s">
        <v>1129</v>
      </c>
      <c r="F49" s="54" t="s">
        <v>1167</v>
      </c>
      <c r="G49" s="53">
        <v>3</v>
      </c>
      <c r="H49" s="94"/>
      <c r="I49" s="130"/>
    </row>
    <row r="50" spans="1:9" ht="15" customHeight="1" x14ac:dyDescent="0.2">
      <c r="A50" s="52"/>
      <c r="B50" s="53">
        <v>19010301</v>
      </c>
      <c r="C50" s="54" t="s">
        <v>563</v>
      </c>
      <c r="D50" s="63">
        <v>37184</v>
      </c>
      <c r="E50" s="54" t="s">
        <v>1128</v>
      </c>
      <c r="F50" s="54" t="s">
        <v>1168</v>
      </c>
      <c r="G50" s="53">
        <v>3</v>
      </c>
      <c r="H50" s="94"/>
      <c r="I50" s="130"/>
    </row>
    <row r="51" spans="1:9" ht="15" customHeight="1" x14ac:dyDescent="0.2">
      <c r="A51" s="52"/>
      <c r="B51" s="53" t="s">
        <v>1161</v>
      </c>
      <c r="C51" s="54" t="s">
        <v>563</v>
      </c>
      <c r="D51" s="63" t="s">
        <v>564</v>
      </c>
      <c r="E51" s="54" t="s">
        <v>558</v>
      </c>
      <c r="F51" s="54" t="s">
        <v>559</v>
      </c>
      <c r="G51" s="53">
        <v>2</v>
      </c>
      <c r="H51" s="94"/>
      <c r="I51" s="130"/>
    </row>
    <row r="52" spans="1:9" ht="15" customHeight="1" x14ac:dyDescent="0.2">
      <c r="A52" s="52"/>
      <c r="B52" s="53" t="s">
        <v>1161</v>
      </c>
      <c r="C52" s="54" t="s">
        <v>563</v>
      </c>
      <c r="D52" s="63" t="s">
        <v>564</v>
      </c>
      <c r="E52" s="54" t="s">
        <v>655</v>
      </c>
      <c r="F52" s="54" t="s">
        <v>669</v>
      </c>
      <c r="G52" s="53">
        <v>1</v>
      </c>
      <c r="H52" s="94"/>
      <c r="I52" s="130"/>
    </row>
    <row r="53" spans="1:9" ht="15" customHeight="1" x14ac:dyDescent="0.2">
      <c r="A53" s="52"/>
      <c r="B53" s="53" t="s">
        <v>1161</v>
      </c>
      <c r="C53" s="54" t="s">
        <v>563</v>
      </c>
      <c r="D53" s="63" t="s">
        <v>564</v>
      </c>
      <c r="E53" s="54" t="s">
        <v>889</v>
      </c>
      <c r="F53" s="54" t="s">
        <v>890</v>
      </c>
      <c r="G53" s="53">
        <v>3</v>
      </c>
      <c r="H53" s="94"/>
      <c r="I53" s="130"/>
    </row>
    <row r="54" spans="1:9" ht="15" customHeight="1" x14ac:dyDescent="0.2">
      <c r="A54" s="52"/>
      <c r="B54" s="53" t="s">
        <v>1161</v>
      </c>
      <c r="C54" s="54" t="s">
        <v>563</v>
      </c>
      <c r="D54" s="63" t="s">
        <v>564</v>
      </c>
      <c r="E54" s="54" t="s">
        <v>894</v>
      </c>
      <c r="F54" s="54" t="s">
        <v>895</v>
      </c>
      <c r="G54" s="53">
        <v>3</v>
      </c>
      <c r="H54" s="94"/>
      <c r="I54" s="130"/>
    </row>
    <row r="55" spans="1:9" ht="15" customHeight="1" x14ac:dyDescent="0.2">
      <c r="A55" s="52"/>
      <c r="B55" s="53" t="s">
        <v>1161</v>
      </c>
      <c r="C55" s="54" t="s">
        <v>563</v>
      </c>
      <c r="D55" s="63" t="s">
        <v>564</v>
      </c>
      <c r="E55" s="54" t="s">
        <v>896</v>
      </c>
      <c r="F55" s="54" t="s">
        <v>897</v>
      </c>
      <c r="G55" s="53">
        <v>3</v>
      </c>
      <c r="H55" s="94"/>
      <c r="I55" s="130"/>
    </row>
    <row r="56" spans="1:9" ht="15" customHeight="1" x14ac:dyDescent="0.2">
      <c r="A56" s="48"/>
      <c r="B56" s="49"/>
      <c r="C56" s="50"/>
      <c r="D56" s="62"/>
      <c r="E56" s="50"/>
      <c r="F56" s="54"/>
      <c r="G56" s="49">
        <v>18</v>
      </c>
      <c r="H56" s="95">
        <f>G56*277000</f>
        <v>4986000</v>
      </c>
      <c r="I56" s="130"/>
    </row>
    <row r="57" spans="1:9" ht="15" customHeight="1" x14ac:dyDescent="0.2">
      <c r="A57" s="52">
        <v>7</v>
      </c>
      <c r="B57" s="53">
        <v>19010306</v>
      </c>
      <c r="C57" s="54" t="s">
        <v>567</v>
      </c>
      <c r="D57" s="63">
        <v>37231</v>
      </c>
      <c r="E57" s="54" t="s">
        <v>1129</v>
      </c>
      <c r="F57" s="54" t="s">
        <v>1167</v>
      </c>
      <c r="G57" s="53">
        <v>3</v>
      </c>
      <c r="H57" s="94"/>
      <c r="I57" s="130"/>
    </row>
    <row r="58" spans="1:9" ht="15" customHeight="1" x14ac:dyDescent="0.2">
      <c r="A58" s="52"/>
      <c r="B58" s="53">
        <v>19010306</v>
      </c>
      <c r="C58" s="54" t="s">
        <v>567</v>
      </c>
      <c r="D58" s="63">
        <v>37231</v>
      </c>
      <c r="E58" s="54" t="s">
        <v>1128</v>
      </c>
      <c r="F58" s="54" t="s">
        <v>1168</v>
      </c>
      <c r="G58" s="53">
        <v>3</v>
      </c>
      <c r="H58" s="94"/>
      <c r="I58" s="130"/>
    </row>
    <row r="59" spans="1:9" ht="15" customHeight="1" x14ac:dyDescent="0.2">
      <c r="A59" s="52"/>
      <c r="B59" s="53" t="s">
        <v>1160</v>
      </c>
      <c r="C59" s="54" t="s">
        <v>567</v>
      </c>
      <c r="D59" s="63">
        <v>37054</v>
      </c>
      <c r="E59" s="54" t="s">
        <v>558</v>
      </c>
      <c r="F59" s="54" t="s">
        <v>559</v>
      </c>
      <c r="G59" s="53">
        <v>2</v>
      </c>
      <c r="H59" s="94"/>
      <c r="I59" s="130"/>
    </row>
    <row r="60" spans="1:9" ht="15" customHeight="1" x14ac:dyDescent="0.2">
      <c r="A60" s="52"/>
      <c r="B60" s="53" t="s">
        <v>1160</v>
      </c>
      <c r="C60" s="54" t="s">
        <v>567</v>
      </c>
      <c r="D60" s="63">
        <v>37054</v>
      </c>
      <c r="E60" s="54" t="s">
        <v>889</v>
      </c>
      <c r="F60" s="54" t="s">
        <v>890</v>
      </c>
      <c r="G60" s="53">
        <v>3</v>
      </c>
      <c r="H60" s="94"/>
      <c r="I60" s="130"/>
    </row>
    <row r="61" spans="1:9" ht="15" customHeight="1" x14ac:dyDescent="0.2">
      <c r="A61" s="52"/>
      <c r="B61" s="53" t="s">
        <v>1160</v>
      </c>
      <c r="C61" s="54" t="s">
        <v>567</v>
      </c>
      <c r="D61" s="63">
        <v>37054</v>
      </c>
      <c r="E61" s="54" t="s">
        <v>894</v>
      </c>
      <c r="F61" s="54" t="s">
        <v>895</v>
      </c>
      <c r="G61" s="53">
        <v>3</v>
      </c>
      <c r="H61" s="94"/>
      <c r="I61" s="130"/>
    </row>
    <row r="62" spans="1:9" ht="15" customHeight="1" x14ac:dyDescent="0.2">
      <c r="A62" s="52"/>
      <c r="B62" s="53" t="s">
        <v>1160</v>
      </c>
      <c r="C62" s="54" t="s">
        <v>567</v>
      </c>
      <c r="D62" s="63">
        <v>37054</v>
      </c>
      <c r="E62" s="54" t="s">
        <v>896</v>
      </c>
      <c r="F62" s="54" t="s">
        <v>897</v>
      </c>
      <c r="G62" s="53">
        <v>3</v>
      </c>
      <c r="H62" s="94"/>
      <c r="I62" s="130"/>
    </row>
    <row r="63" spans="1:9" ht="15" customHeight="1" x14ac:dyDescent="0.2">
      <c r="A63" s="48"/>
      <c r="B63" s="49"/>
      <c r="C63" s="50"/>
      <c r="D63" s="62"/>
      <c r="E63" s="50"/>
      <c r="F63" s="54"/>
      <c r="G63" s="49">
        <v>17</v>
      </c>
      <c r="H63" s="95">
        <f>G63*277000</f>
        <v>4709000</v>
      </c>
      <c r="I63" s="130"/>
    </row>
    <row r="64" spans="1:9" ht="22.5" customHeight="1" x14ac:dyDescent="0.2">
      <c r="A64" s="52">
        <v>8</v>
      </c>
      <c r="B64" s="53">
        <v>19010312</v>
      </c>
      <c r="C64" s="54" t="s">
        <v>568</v>
      </c>
      <c r="D64" s="63">
        <v>37121</v>
      </c>
      <c r="E64" s="54" t="s">
        <v>1129</v>
      </c>
      <c r="F64" s="54" t="s">
        <v>1167</v>
      </c>
      <c r="G64" s="53">
        <v>3</v>
      </c>
      <c r="H64" s="94"/>
      <c r="I64" s="130"/>
    </row>
    <row r="65" spans="1:9" ht="22.5" customHeight="1" x14ac:dyDescent="0.2">
      <c r="A65" s="52"/>
      <c r="B65" s="53">
        <v>19010312</v>
      </c>
      <c r="C65" s="54" t="s">
        <v>568</v>
      </c>
      <c r="D65" s="63">
        <v>37121</v>
      </c>
      <c r="E65" s="54" t="s">
        <v>1128</v>
      </c>
      <c r="F65" s="54" t="s">
        <v>1168</v>
      </c>
      <c r="G65" s="53">
        <v>3</v>
      </c>
      <c r="H65" s="94"/>
      <c r="I65" s="130"/>
    </row>
    <row r="66" spans="1:9" ht="22.5" customHeight="1" x14ac:dyDescent="0.2">
      <c r="A66" s="52"/>
      <c r="B66" s="53" t="s">
        <v>1159</v>
      </c>
      <c r="C66" s="54" t="s">
        <v>568</v>
      </c>
      <c r="D66" s="63" t="s">
        <v>192</v>
      </c>
      <c r="E66" s="54" t="s">
        <v>558</v>
      </c>
      <c r="F66" s="54" t="s">
        <v>559</v>
      </c>
      <c r="G66" s="53">
        <v>2</v>
      </c>
      <c r="H66" s="94"/>
      <c r="I66" s="130"/>
    </row>
    <row r="67" spans="1:9" ht="22.5" customHeight="1" x14ac:dyDescent="0.2">
      <c r="A67" s="52"/>
      <c r="B67" s="53" t="s">
        <v>1159</v>
      </c>
      <c r="C67" s="54" t="s">
        <v>568</v>
      </c>
      <c r="D67" s="63" t="s">
        <v>192</v>
      </c>
      <c r="E67" s="54" t="s">
        <v>889</v>
      </c>
      <c r="F67" s="54" t="s">
        <v>890</v>
      </c>
      <c r="G67" s="53">
        <v>3</v>
      </c>
      <c r="H67" s="94"/>
      <c r="I67" s="130"/>
    </row>
    <row r="68" spans="1:9" ht="22.5" customHeight="1" x14ac:dyDescent="0.2">
      <c r="A68" s="52"/>
      <c r="B68" s="53" t="s">
        <v>1159</v>
      </c>
      <c r="C68" s="54" t="s">
        <v>568</v>
      </c>
      <c r="D68" s="63" t="s">
        <v>192</v>
      </c>
      <c r="E68" s="54" t="s">
        <v>894</v>
      </c>
      <c r="F68" s="54" t="s">
        <v>895</v>
      </c>
      <c r="G68" s="53">
        <v>3</v>
      </c>
      <c r="H68" s="94"/>
      <c r="I68" s="130"/>
    </row>
    <row r="69" spans="1:9" ht="22.5" customHeight="1" x14ac:dyDescent="0.2">
      <c r="A69" s="52"/>
      <c r="B69" s="53" t="s">
        <v>1159</v>
      </c>
      <c r="C69" s="54" t="s">
        <v>568</v>
      </c>
      <c r="D69" s="63" t="s">
        <v>192</v>
      </c>
      <c r="E69" s="54" t="s">
        <v>896</v>
      </c>
      <c r="F69" s="54" t="s">
        <v>897</v>
      </c>
      <c r="G69" s="53">
        <v>3</v>
      </c>
      <c r="H69" s="94"/>
      <c r="I69" s="130"/>
    </row>
    <row r="70" spans="1:9" ht="15" customHeight="1" x14ac:dyDescent="0.2">
      <c r="A70" s="48"/>
      <c r="B70" s="49"/>
      <c r="C70" s="50"/>
      <c r="D70" s="62"/>
      <c r="E70" s="50"/>
      <c r="F70" s="54"/>
      <c r="G70" s="49">
        <v>17</v>
      </c>
      <c r="H70" s="95">
        <f>G70*277000</f>
        <v>4709000</v>
      </c>
      <c r="I70" s="130"/>
    </row>
    <row r="71" spans="1:9" ht="15" customHeight="1" x14ac:dyDescent="0.2">
      <c r="A71" s="52">
        <v>9</v>
      </c>
      <c r="B71" s="53">
        <v>19010319</v>
      </c>
      <c r="C71" s="54" t="s">
        <v>21</v>
      </c>
      <c r="D71" s="63">
        <v>37076</v>
      </c>
      <c r="E71" s="54" t="s">
        <v>1129</v>
      </c>
      <c r="F71" s="54" t="s">
        <v>1167</v>
      </c>
      <c r="G71" s="53">
        <v>3</v>
      </c>
      <c r="H71" s="94"/>
      <c r="I71" s="130"/>
    </row>
    <row r="72" spans="1:9" ht="15" customHeight="1" x14ac:dyDescent="0.2">
      <c r="A72" s="52"/>
      <c r="B72" s="53">
        <v>19010319</v>
      </c>
      <c r="C72" s="54" t="s">
        <v>21</v>
      </c>
      <c r="D72" s="63">
        <v>37076</v>
      </c>
      <c r="E72" s="54" t="s">
        <v>1128</v>
      </c>
      <c r="F72" s="54" t="s">
        <v>1168</v>
      </c>
      <c r="G72" s="53">
        <v>3</v>
      </c>
      <c r="H72" s="94"/>
      <c r="I72" s="130"/>
    </row>
    <row r="73" spans="1:9" ht="15" customHeight="1" x14ac:dyDescent="0.2">
      <c r="A73" s="52"/>
      <c r="B73" s="53" t="s">
        <v>1158</v>
      </c>
      <c r="C73" s="54" t="s">
        <v>21</v>
      </c>
      <c r="D73" s="63">
        <v>36988</v>
      </c>
      <c r="E73" s="54" t="s">
        <v>1</v>
      </c>
      <c r="F73" s="54" t="s">
        <v>916</v>
      </c>
      <c r="G73" s="53">
        <v>3</v>
      </c>
      <c r="H73" s="94"/>
      <c r="I73" s="130"/>
    </row>
    <row r="74" spans="1:9" ht="15" customHeight="1" x14ac:dyDescent="0.2">
      <c r="A74" s="52"/>
      <c r="B74" s="53" t="s">
        <v>1158</v>
      </c>
      <c r="C74" s="54" t="s">
        <v>21</v>
      </c>
      <c r="D74" s="63">
        <v>36988</v>
      </c>
      <c r="E74" s="54" t="s">
        <v>889</v>
      </c>
      <c r="F74" s="54" t="s">
        <v>890</v>
      </c>
      <c r="G74" s="53">
        <v>3</v>
      </c>
      <c r="H74" s="94"/>
      <c r="I74" s="130"/>
    </row>
    <row r="75" spans="1:9" ht="15" customHeight="1" x14ac:dyDescent="0.2">
      <c r="A75" s="52"/>
      <c r="B75" s="53" t="s">
        <v>1158</v>
      </c>
      <c r="C75" s="54" t="s">
        <v>21</v>
      </c>
      <c r="D75" s="63">
        <v>36988</v>
      </c>
      <c r="E75" s="54" t="s">
        <v>894</v>
      </c>
      <c r="F75" s="54" t="s">
        <v>895</v>
      </c>
      <c r="G75" s="53">
        <v>3</v>
      </c>
      <c r="H75" s="94"/>
      <c r="I75" s="130"/>
    </row>
    <row r="76" spans="1:9" ht="15" customHeight="1" x14ac:dyDescent="0.2">
      <c r="A76" s="52"/>
      <c r="B76" s="53" t="s">
        <v>1158</v>
      </c>
      <c r="C76" s="54" t="s">
        <v>21</v>
      </c>
      <c r="D76" s="63">
        <v>36988</v>
      </c>
      <c r="E76" s="54" t="s">
        <v>896</v>
      </c>
      <c r="F76" s="54" t="s">
        <v>897</v>
      </c>
      <c r="G76" s="53">
        <v>3</v>
      </c>
      <c r="H76" s="94"/>
      <c r="I76" s="130"/>
    </row>
    <row r="77" spans="1:9" ht="15" customHeight="1" x14ac:dyDescent="0.2">
      <c r="A77" s="48"/>
      <c r="B77" s="49"/>
      <c r="C77" s="50"/>
      <c r="D77" s="62"/>
      <c r="E77" s="50"/>
      <c r="F77" s="54"/>
      <c r="G77" s="49">
        <v>18</v>
      </c>
      <c r="H77" s="95">
        <f>G77*277000</f>
        <v>4986000</v>
      </c>
      <c r="I77" s="130"/>
    </row>
    <row r="78" spans="1:9" ht="15" customHeight="1" x14ac:dyDescent="0.2">
      <c r="A78" s="52">
        <v>10</v>
      </c>
      <c r="B78" s="53">
        <v>19010339</v>
      </c>
      <c r="C78" s="54" t="s">
        <v>659</v>
      </c>
      <c r="D78" s="63">
        <v>37098</v>
      </c>
      <c r="E78" s="54" t="s">
        <v>1129</v>
      </c>
      <c r="F78" s="54" t="s">
        <v>1167</v>
      </c>
      <c r="G78" s="53">
        <v>3</v>
      </c>
      <c r="H78" s="94"/>
      <c r="I78" s="130"/>
    </row>
    <row r="79" spans="1:9" ht="15" customHeight="1" x14ac:dyDescent="0.2">
      <c r="A79" s="52"/>
      <c r="B79" s="53">
        <v>19010339</v>
      </c>
      <c r="C79" s="54" t="s">
        <v>659</v>
      </c>
      <c r="D79" s="63">
        <v>37098</v>
      </c>
      <c r="E79" s="54" t="s">
        <v>1128</v>
      </c>
      <c r="F79" s="54" t="s">
        <v>1168</v>
      </c>
      <c r="G79" s="53">
        <v>3</v>
      </c>
      <c r="H79" s="94"/>
      <c r="I79" s="130"/>
    </row>
    <row r="80" spans="1:9" ht="15" customHeight="1" x14ac:dyDescent="0.2">
      <c r="A80" s="52"/>
      <c r="B80" s="53" t="s">
        <v>1157</v>
      </c>
      <c r="C80" s="54" t="s">
        <v>659</v>
      </c>
      <c r="D80" s="63" t="s">
        <v>660</v>
      </c>
      <c r="E80" s="54" t="s">
        <v>655</v>
      </c>
      <c r="F80" s="54" t="s">
        <v>656</v>
      </c>
      <c r="G80" s="53">
        <v>1</v>
      </c>
      <c r="H80" s="94"/>
      <c r="I80" s="130"/>
    </row>
    <row r="81" spans="1:9" ht="15" customHeight="1" x14ac:dyDescent="0.2">
      <c r="A81" s="52"/>
      <c r="B81" s="53" t="s">
        <v>1157</v>
      </c>
      <c r="C81" s="54" t="s">
        <v>659</v>
      </c>
      <c r="D81" s="63" t="s">
        <v>660</v>
      </c>
      <c r="E81" s="54" t="s">
        <v>889</v>
      </c>
      <c r="F81" s="54" t="s">
        <v>890</v>
      </c>
      <c r="G81" s="53">
        <v>3</v>
      </c>
      <c r="H81" s="94"/>
      <c r="I81" s="130"/>
    </row>
    <row r="82" spans="1:9" ht="22.5" customHeight="1" x14ac:dyDescent="0.2">
      <c r="A82" s="52"/>
      <c r="B82" s="53" t="s">
        <v>1157</v>
      </c>
      <c r="C82" s="54" t="s">
        <v>659</v>
      </c>
      <c r="D82" s="63" t="s">
        <v>660</v>
      </c>
      <c r="E82" s="54" t="s">
        <v>892</v>
      </c>
      <c r="F82" s="54" t="s">
        <v>893</v>
      </c>
      <c r="G82" s="53">
        <v>3</v>
      </c>
      <c r="H82" s="94"/>
      <c r="I82" s="130"/>
    </row>
    <row r="83" spans="1:9" ht="15" customHeight="1" x14ac:dyDescent="0.2">
      <c r="A83" s="52"/>
      <c r="B83" s="53" t="s">
        <v>1157</v>
      </c>
      <c r="C83" s="54" t="s">
        <v>659</v>
      </c>
      <c r="D83" s="63" t="s">
        <v>660</v>
      </c>
      <c r="E83" s="54" t="s">
        <v>894</v>
      </c>
      <c r="F83" s="54" t="s">
        <v>895</v>
      </c>
      <c r="G83" s="53">
        <v>3</v>
      </c>
      <c r="H83" s="94"/>
      <c r="I83" s="130"/>
    </row>
    <row r="84" spans="1:9" ht="15" customHeight="1" x14ac:dyDescent="0.2">
      <c r="A84" s="52"/>
      <c r="B84" s="53" t="s">
        <v>1157</v>
      </c>
      <c r="C84" s="54" t="s">
        <v>659</v>
      </c>
      <c r="D84" s="63" t="s">
        <v>660</v>
      </c>
      <c r="E84" s="54" t="s">
        <v>896</v>
      </c>
      <c r="F84" s="54" t="s">
        <v>897</v>
      </c>
      <c r="G84" s="53">
        <v>3</v>
      </c>
      <c r="H84" s="94"/>
      <c r="I84" s="130"/>
    </row>
    <row r="85" spans="1:9" ht="15" customHeight="1" x14ac:dyDescent="0.2">
      <c r="A85" s="48"/>
      <c r="B85" s="49"/>
      <c r="C85" s="50"/>
      <c r="D85" s="62"/>
      <c r="E85" s="50"/>
      <c r="F85" s="54"/>
      <c r="G85" s="49">
        <v>19</v>
      </c>
      <c r="H85" s="95">
        <f>G85*277000</f>
        <v>5263000</v>
      </c>
      <c r="I85" s="130"/>
    </row>
    <row r="86" spans="1:9" ht="24.75" customHeight="1" x14ac:dyDescent="0.2">
      <c r="A86" s="52">
        <v>11</v>
      </c>
      <c r="B86" s="53">
        <v>19010340</v>
      </c>
      <c r="C86" s="54" t="s">
        <v>333</v>
      </c>
      <c r="D86" s="63">
        <v>36682</v>
      </c>
      <c r="E86" s="54" t="s">
        <v>1129</v>
      </c>
      <c r="F86" s="54" t="s">
        <v>1167</v>
      </c>
      <c r="G86" s="53">
        <v>3</v>
      </c>
      <c r="H86" s="94"/>
      <c r="I86" s="130"/>
    </row>
    <row r="87" spans="1:9" ht="24.75" customHeight="1" x14ac:dyDescent="0.2">
      <c r="A87" s="52"/>
      <c r="B87" s="53">
        <v>19010340</v>
      </c>
      <c r="C87" s="54" t="s">
        <v>333</v>
      </c>
      <c r="D87" s="63">
        <v>36682</v>
      </c>
      <c r="E87" s="54" t="s">
        <v>1128</v>
      </c>
      <c r="F87" s="54" t="s">
        <v>1168</v>
      </c>
      <c r="G87" s="53">
        <v>3</v>
      </c>
      <c r="H87" s="94"/>
      <c r="I87" s="130"/>
    </row>
    <row r="88" spans="1:9" ht="24.75" customHeight="1" x14ac:dyDescent="0.2">
      <c r="A88" s="52"/>
      <c r="B88" s="53" t="s">
        <v>1156</v>
      </c>
      <c r="C88" s="54" t="s">
        <v>333</v>
      </c>
      <c r="D88" s="63">
        <v>36652</v>
      </c>
      <c r="E88" s="54" t="s">
        <v>558</v>
      </c>
      <c r="F88" s="54" t="s">
        <v>559</v>
      </c>
      <c r="G88" s="53">
        <v>2</v>
      </c>
      <c r="H88" s="94"/>
      <c r="I88" s="130"/>
    </row>
    <row r="89" spans="1:9" ht="24.75" customHeight="1" x14ac:dyDescent="0.2">
      <c r="A89" s="52"/>
      <c r="B89" s="53" t="s">
        <v>1156</v>
      </c>
      <c r="C89" s="54" t="s">
        <v>333</v>
      </c>
      <c r="D89" s="63">
        <v>36652</v>
      </c>
      <c r="E89" s="54" t="s">
        <v>889</v>
      </c>
      <c r="F89" s="54" t="s">
        <v>890</v>
      </c>
      <c r="G89" s="53">
        <v>3</v>
      </c>
      <c r="H89" s="94"/>
      <c r="I89" s="130"/>
    </row>
    <row r="90" spans="1:9" ht="24.75" customHeight="1" x14ac:dyDescent="0.2">
      <c r="A90" s="52"/>
      <c r="B90" s="53" t="s">
        <v>1156</v>
      </c>
      <c r="C90" s="54" t="s">
        <v>333</v>
      </c>
      <c r="D90" s="63">
        <v>36652</v>
      </c>
      <c r="E90" s="54" t="s">
        <v>894</v>
      </c>
      <c r="F90" s="54" t="s">
        <v>895</v>
      </c>
      <c r="G90" s="53">
        <v>3</v>
      </c>
      <c r="H90" s="94"/>
      <c r="I90" s="130"/>
    </row>
    <row r="91" spans="1:9" ht="24.75" customHeight="1" x14ac:dyDescent="0.2">
      <c r="A91" s="52"/>
      <c r="B91" s="53" t="s">
        <v>1156</v>
      </c>
      <c r="C91" s="54" t="s">
        <v>333</v>
      </c>
      <c r="D91" s="63">
        <v>36652</v>
      </c>
      <c r="E91" s="54" t="s">
        <v>896</v>
      </c>
      <c r="F91" s="54" t="s">
        <v>897</v>
      </c>
      <c r="G91" s="53">
        <v>3</v>
      </c>
      <c r="H91" s="94"/>
      <c r="I91" s="130"/>
    </row>
    <row r="92" spans="1:9" ht="24.75" customHeight="1" x14ac:dyDescent="0.2">
      <c r="A92" s="48"/>
      <c r="B92" s="49"/>
      <c r="C92" s="50"/>
      <c r="D92" s="62"/>
      <c r="E92" s="50"/>
      <c r="F92" s="54"/>
      <c r="G92" s="49">
        <v>17</v>
      </c>
      <c r="H92" s="95">
        <f>G92*277000</f>
        <v>4709000</v>
      </c>
      <c r="I92" s="130"/>
    </row>
    <row r="93" spans="1:9" ht="15" customHeight="1" x14ac:dyDescent="0.2">
      <c r="A93" s="52">
        <v>12</v>
      </c>
      <c r="B93" s="53">
        <v>19010346</v>
      </c>
      <c r="C93" s="54" t="s">
        <v>891</v>
      </c>
      <c r="D93" s="63">
        <v>37098</v>
      </c>
      <c r="E93" s="54" t="s">
        <v>1129</v>
      </c>
      <c r="F93" s="54" t="s">
        <v>1167</v>
      </c>
      <c r="G93" s="53">
        <v>3</v>
      </c>
      <c r="H93" s="94"/>
      <c r="I93" s="130"/>
    </row>
    <row r="94" spans="1:9" ht="15" customHeight="1" x14ac:dyDescent="0.2">
      <c r="A94" s="52"/>
      <c r="B94" s="53">
        <v>19010346</v>
      </c>
      <c r="C94" s="54" t="s">
        <v>891</v>
      </c>
      <c r="D94" s="63">
        <v>37098</v>
      </c>
      <c r="E94" s="54" t="s">
        <v>1128</v>
      </c>
      <c r="F94" s="54" t="s">
        <v>1168</v>
      </c>
      <c r="G94" s="53">
        <v>3</v>
      </c>
      <c r="H94" s="94"/>
      <c r="I94" s="130"/>
    </row>
    <row r="95" spans="1:9" ht="15" customHeight="1" x14ac:dyDescent="0.2">
      <c r="A95" s="52"/>
      <c r="B95" s="53" t="s">
        <v>1155</v>
      </c>
      <c r="C95" s="54" t="s">
        <v>891</v>
      </c>
      <c r="D95" s="63" t="s">
        <v>660</v>
      </c>
      <c r="E95" s="54" t="s">
        <v>889</v>
      </c>
      <c r="F95" s="54" t="s">
        <v>890</v>
      </c>
      <c r="G95" s="53">
        <v>3</v>
      </c>
      <c r="H95" s="94"/>
      <c r="I95" s="130"/>
    </row>
    <row r="96" spans="1:9" ht="15" customHeight="1" x14ac:dyDescent="0.2">
      <c r="A96" s="52"/>
      <c r="B96" s="53" t="s">
        <v>1155</v>
      </c>
      <c r="C96" s="54" t="s">
        <v>891</v>
      </c>
      <c r="D96" s="63" t="s">
        <v>660</v>
      </c>
      <c r="E96" s="54" t="s">
        <v>894</v>
      </c>
      <c r="F96" s="54" t="s">
        <v>895</v>
      </c>
      <c r="G96" s="53">
        <v>3</v>
      </c>
      <c r="H96" s="94"/>
      <c r="I96" s="130"/>
    </row>
    <row r="97" spans="1:9" ht="15" customHeight="1" x14ac:dyDescent="0.2">
      <c r="A97" s="52"/>
      <c r="B97" s="53" t="s">
        <v>1155</v>
      </c>
      <c r="C97" s="54" t="s">
        <v>891</v>
      </c>
      <c r="D97" s="63" t="s">
        <v>660</v>
      </c>
      <c r="E97" s="54" t="s">
        <v>896</v>
      </c>
      <c r="F97" s="54" t="s">
        <v>897</v>
      </c>
      <c r="G97" s="53">
        <v>3</v>
      </c>
      <c r="H97" s="94"/>
      <c r="I97" s="130"/>
    </row>
    <row r="98" spans="1:9" ht="15" customHeight="1" x14ac:dyDescent="0.2">
      <c r="A98" s="48"/>
      <c r="B98" s="49"/>
      <c r="C98" s="50"/>
      <c r="D98" s="62"/>
      <c r="E98" s="50"/>
      <c r="F98" s="54"/>
      <c r="G98" s="49">
        <v>15</v>
      </c>
      <c r="H98" s="95">
        <f>G98*277000</f>
        <v>4155000</v>
      </c>
      <c r="I98" s="130"/>
    </row>
    <row r="99" spans="1:9" ht="25.5" customHeight="1" x14ac:dyDescent="0.2">
      <c r="A99" s="52">
        <v>13</v>
      </c>
      <c r="B99" s="53">
        <v>19010349</v>
      </c>
      <c r="C99" s="54" t="s">
        <v>569</v>
      </c>
      <c r="D99" s="63">
        <v>36909</v>
      </c>
      <c r="E99" s="54" t="s">
        <v>1129</v>
      </c>
      <c r="F99" s="54" t="s">
        <v>1167</v>
      </c>
      <c r="G99" s="53">
        <v>3</v>
      </c>
      <c r="H99" s="94"/>
      <c r="I99" s="149" t="s">
        <v>1938</v>
      </c>
    </row>
    <row r="100" spans="1:9" ht="25.5" customHeight="1" x14ac:dyDescent="0.2">
      <c r="A100" s="52"/>
      <c r="B100" s="53">
        <v>19010349</v>
      </c>
      <c r="C100" s="54" t="s">
        <v>569</v>
      </c>
      <c r="D100" s="63">
        <v>36909</v>
      </c>
      <c r="E100" s="54" t="s">
        <v>1128</v>
      </c>
      <c r="F100" s="54" t="s">
        <v>1168</v>
      </c>
      <c r="G100" s="53">
        <v>3</v>
      </c>
      <c r="H100" s="94"/>
      <c r="I100" s="149"/>
    </row>
    <row r="101" spans="1:9" ht="25.5" customHeight="1" x14ac:dyDescent="0.2">
      <c r="A101" s="52"/>
      <c r="B101" s="53" t="s">
        <v>1154</v>
      </c>
      <c r="C101" s="54" t="s">
        <v>569</v>
      </c>
      <c r="D101" s="63" t="s">
        <v>570</v>
      </c>
      <c r="E101" s="54" t="s">
        <v>558</v>
      </c>
      <c r="F101" s="54" t="s">
        <v>559</v>
      </c>
      <c r="G101" s="53">
        <v>2</v>
      </c>
      <c r="H101" s="94"/>
      <c r="I101" s="149"/>
    </row>
    <row r="102" spans="1:9" ht="25.5" customHeight="1" x14ac:dyDescent="0.2">
      <c r="A102" s="52"/>
      <c r="B102" s="53" t="s">
        <v>1154</v>
      </c>
      <c r="C102" s="54" t="s">
        <v>569</v>
      </c>
      <c r="D102" s="63" t="s">
        <v>570</v>
      </c>
      <c r="E102" s="54" t="s">
        <v>889</v>
      </c>
      <c r="F102" s="54" t="s">
        <v>890</v>
      </c>
      <c r="G102" s="53">
        <v>3</v>
      </c>
      <c r="H102" s="94"/>
      <c r="I102" s="149"/>
    </row>
    <row r="103" spans="1:9" ht="22.5" customHeight="1" x14ac:dyDescent="0.2">
      <c r="A103" s="52"/>
      <c r="B103" s="53" t="s">
        <v>1154</v>
      </c>
      <c r="C103" s="54" t="s">
        <v>569</v>
      </c>
      <c r="D103" s="63" t="s">
        <v>570</v>
      </c>
      <c r="E103" s="54" t="s">
        <v>892</v>
      </c>
      <c r="F103" s="54" t="s">
        <v>893</v>
      </c>
      <c r="G103" s="53">
        <v>3</v>
      </c>
      <c r="H103" s="94"/>
      <c r="I103" s="149"/>
    </row>
    <row r="104" spans="1:9" ht="25.5" customHeight="1" x14ac:dyDescent="0.2">
      <c r="A104" s="52"/>
      <c r="B104" s="53" t="s">
        <v>1154</v>
      </c>
      <c r="C104" s="54" t="s">
        <v>569</v>
      </c>
      <c r="D104" s="63" t="s">
        <v>570</v>
      </c>
      <c r="E104" s="54" t="s">
        <v>894</v>
      </c>
      <c r="F104" s="54" t="s">
        <v>895</v>
      </c>
      <c r="G104" s="53">
        <v>3</v>
      </c>
      <c r="H104" s="94"/>
      <c r="I104" s="149"/>
    </row>
    <row r="105" spans="1:9" ht="25.5" customHeight="1" x14ac:dyDescent="0.2">
      <c r="A105" s="52"/>
      <c r="B105" s="53" t="s">
        <v>1154</v>
      </c>
      <c r="C105" s="54" t="s">
        <v>569</v>
      </c>
      <c r="D105" s="63" t="s">
        <v>570</v>
      </c>
      <c r="E105" s="54" t="s">
        <v>896</v>
      </c>
      <c r="F105" s="54" t="s">
        <v>897</v>
      </c>
      <c r="G105" s="53">
        <v>3</v>
      </c>
      <c r="H105" s="94"/>
      <c r="I105" s="149"/>
    </row>
    <row r="106" spans="1:9" ht="15" customHeight="1" x14ac:dyDescent="0.2">
      <c r="A106" s="48"/>
      <c r="B106" s="49"/>
      <c r="C106" s="50"/>
      <c r="D106" s="62"/>
      <c r="E106" s="50"/>
      <c r="F106" s="54"/>
      <c r="G106" s="49">
        <v>20</v>
      </c>
      <c r="H106" s="95">
        <f>G106*277000-1000000</f>
        <v>4540000</v>
      </c>
      <c r="I106" s="149"/>
    </row>
    <row r="107" spans="1:9" ht="24.75" customHeight="1" x14ac:dyDescent="0.2">
      <c r="A107" s="52">
        <v>14</v>
      </c>
      <c r="B107" s="53">
        <v>19010371</v>
      </c>
      <c r="C107" s="54" t="s">
        <v>422</v>
      </c>
      <c r="D107" s="63">
        <v>36995</v>
      </c>
      <c r="E107" s="54" t="s">
        <v>408</v>
      </c>
      <c r="F107" s="54" t="s">
        <v>421</v>
      </c>
      <c r="G107" s="53">
        <v>3</v>
      </c>
      <c r="H107" s="94"/>
      <c r="I107" s="130"/>
    </row>
    <row r="108" spans="1:9" ht="15" customHeight="1" x14ac:dyDescent="0.2">
      <c r="A108" s="52"/>
      <c r="B108" s="53">
        <v>19010371</v>
      </c>
      <c r="C108" s="54" t="s">
        <v>422</v>
      </c>
      <c r="D108" s="63">
        <v>36995</v>
      </c>
      <c r="E108" s="54" t="s">
        <v>1129</v>
      </c>
      <c r="F108" s="54" t="s">
        <v>1167</v>
      </c>
      <c r="G108" s="53">
        <v>3</v>
      </c>
      <c r="H108" s="94"/>
      <c r="I108" s="130"/>
    </row>
    <row r="109" spans="1:9" ht="15" customHeight="1" x14ac:dyDescent="0.2">
      <c r="A109" s="52"/>
      <c r="B109" s="53">
        <v>19010371</v>
      </c>
      <c r="C109" s="54" t="s">
        <v>422</v>
      </c>
      <c r="D109" s="63">
        <v>36995</v>
      </c>
      <c r="E109" s="54" t="s">
        <v>1128</v>
      </c>
      <c r="F109" s="54" t="s">
        <v>1168</v>
      </c>
      <c r="G109" s="53">
        <v>3</v>
      </c>
      <c r="H109" s="94"/>
      <c r="I109" s="130"/>
    </row>
    <row r="110" spans="1:9" ht="15" customHeight="1" x14ac:dyDescent="0.2">
      <c r="A110" s="52"/>
      <c r="B110" s="53" t="s">
        <v>1153</v>
      </c>
      <c r="C110" s="54" t="s">
        <v>422</v>
      </c>
      <c r="D110" s="63" t="s">
        <v>571</v>
      </c>
      <c r="E110" s="54" t="s">
        <v>558</v>
      </c>
      <c r="F110" s="54" t="s">
        <v>559</v>
      </c>
      <c r="G110" s="53">
        <v>2</v>
      </c>
      <c r="H110" s="94"/>
      <c r="I110" s="130"/>
    </row>
    <row r="111" spans="1:9" ht="15" customHeight="1" x14ac:dyDescent="0.2">
      <c r="A111" s="52"/>
      <c r="B111" s="53" t="s">
        <v>1153</v>
      </c>
      <c r="C111" s="54" t="s">
        <v>422</v>
      </c>
      <c r="D111" s="63" t="s">
        <v>571</v>
      </c>
      <c r="E111" s="54" t="s">
        <v>889</v>
      </c>
      <c r="F111" s="54" t="s">
        <v>890</v>
      </c>
      <c r="G111" s="53">
        <v>3</v>
      </c>
      <c r="H111" s="94"/>
      <c r="I111" s="130"/>
    </row>
    <row r="112" spans="1:9" ht="15" customHeight="1" x14ac:dyDescent="0.2">
      <c r="A112" s="52"/>
      <c r="B112" s="53" t="s">
        <v>1153</v>
      </c>
      <c r="C112" s="54" t="s">
        <v>422</v>
      </c>
      <c r="D112" s="63" t="s">
        <v>571</v>
      </c>
      <c r="E112" s="54" t="s">
        <v>894</v>
      </c>
      <c r="F112" s="54" t="s">
        <v>895</v>
      </c>
      <c r="G112" s="53">
        <v>3</v>
      </c>
      <c r="H112" s="94"/>
      <c r="I112" s="130"/>
    </row>
    <row r="113" spans="1:9" ht="15" customHeight="1" x14ac:dyDescent="0.2">
      <c r="A113" s="52"/>
      <c r="B113" s="53" t="s">
        <v>1153</v>
      </c>
      <c r="C113" s="54" t="s">
        <v>422</v>
      </c>
      <c r="D113" s="63" t="s">
        <v>571</v>
      </c>
      <c r="E113" s="54" t="s">
        <v>896</v>
      </c>
      <c r="F113" s="54" t="s">
        <v>897</v>
      </c>
      <c r="G113" s="53">
        <v>3</v>
      </c>
      <c r="H113" s="94"/>
      <c r="I113" s="130"/>
    </row>
    <row r="114" spans="1:9" ht="15" customHeight="1" x14ac:dyDescent="0.2">
      <c r="A114" s="48"/>
      <c r="B114" s="49"/>
      <c r="C114" s="50"/>
      <c r="D114" s="62"/>
      <c r="E114" s="50"/>
      <c r="F114" s="54"/>
      <c r="G114" s="49">
        <v>20</v>
      </c>
      <c r="H114" s="95">
        <f>G114*277000</f>
        <v>5540000</v>
      </c>
      <c r="I114" s="130"/>
    </row>
    <row r="115" spans="1:9" ht="21.75" customHeight="1" x14ac:dyDescent="0.2">
      <c r="A115" s="52">
        <v>15</v>
      </c>
      <c r="B115" s="53">
        <v>19010374</v>
      </c>
      <c r="C115" s="54" t="s">
        <v>572</v>
      </c>
      <c r="D115" s="63">
        <v>37134</v>
      </c>
      <c r="E115" s="54" t="s">
        <v>1129</v>
      </c>
      <c r="F115" s="54" t="s">
        <v>1167</v>
      </c>
      <c r="G115" s="53">
        <v>3</v>
      </c>
      <c r="H115" s="94"/>
      <c r="I115" s="130"/>
    </row>
    <row r="116" spans="1:9" ht="21.75" customHeight="1" x14ac:dyDescent="0.2">
      <c r="A116" s="52"/>
      <c r="B116" s="53">
        <v>19010374</v>
      </c>
      <c r="C116" s="54" t="s">
        <v>572</v>
      </c>
      <c r="D116" s="63">
        <v>37134</v>
      </c>
      <c r="E116" s="54" t="s">
        <v>1128</v>
      </c>
      <c r="F116" s="54" t="s">
        <v>1168</v>
      </c>
      <c r="G116" s="53">
        <v>3</v>
      </c>
      <c r="H116" s="94"/>
      <c r="I116" s="130"/>
    </row>
    <row r="117" spans="1:9" ht="21.75" customHeight="1" x14ac:dyDescent="0.2">
      <c r="A117" s="52"/>
      <c r="B117" s="53" t="s">
        <v>1152</v>
      </c>
      <c r="C117" s="54" t="s">
        <v>572</v>
      </c>
      <c r="D117" s="63" t="s">
        <v>573</v>
      </c>
      <c r="E117" s="54" t="s">
        <v>558</v>
      </c>
      <c r="F117" s="54" t="s">
        <v>559</v>
      </c>
      <c r="G117" s="53">
        <v>2</v>
      </c>
      <c r="H117" s="94"/>
      <c r="I117" s="130"/>
    </row>
    <row r="118" spans="1:9" ht="21.75" customHeight="1" x14ac:dyDescent="0.2">
      <c r="A118" s="52"/>
      <c r="B118" s="53" t="s">
        <v>1152</v>
      </c>
      <c r="C118" s="54" t="s">
        <v>572</v>
      </c>
      <c r="D118" s="63" t="s">
        <v>573</v>
      </c>
      <c r="E118" s="54" t="s">
        <v>655</v>
      </c>
      <c r="F118" s="54" t="s">
        <v>656</v>
      </c>
      <c r="G118" s="53">
        <v>1</v>
      </c>
      <c r="H118" s="94"/>
      <c r="I118" s="130"/>
    </row>
    <row r="119" spans="1:9" ht="21.75" customHeight="1" x14ac:dyDescent="0.2">
      <c r="A119" s="52"/>
      <c r="B119" s="53" t="s">
        <v>1152</v>
      </c>
      <c r="C119" s="54" t="s">
        <v>572</v>
      </c>
      <c r="D119" s="63" t="s">
        <v>573</v>
      </c>
      <c r="E119" s="54" t="s">
        <v>889</v>
      </c>
      <c r="F119" s="54" t="s">
        <v>890</v>
      </c>
      <c r="G119" s="53">
        <v>3</v>
      </c>
      <c r="H119" s="94"/>
      <c r="I119" s="130"/>
    </row>
    <row r="120" spans="1:9" ht="21.75" customHeight="1" x14ac:dyDescent="0.2">
      <c r="A120" s="52"/>
      <c r="B120" s="53" t="s">
        <v>1152</v>
      </c>
      <c r="C120" s="54" t="s">
        <v>572</v>
      </c>
      <c r="D120" s="63" t="s">
        <v>573</v>
      </c>
      <c r="E120" s="54" t="s">
        <v>894</v>
      </c>
      <c r="F120" s="54" t="s">
        <v>895</v>
      </c>
      <c r="G120" s="53">
        <v>3</v>
      </c>
      <c r="H120" s="94"/>
      <c r="I120" s="130"/>
    </row>
    <row r="121" spans="1:9" ht="21.75" customHeight="1" x14ac:dyDescent="0.2">
      <c r="A121" s="52"/>
      <c r="B121" s="53" t="s">
        <v>1152</v>
      </c>
      <c r="C121" s="54" t="s">
        <v>572</v>
      </c>
      <c r="D121" s="63" t="s">
        <v>573</v>
      </c>
      <c r="E121" s="54" t="s">
        <v>896</v>
      </c>
      <c r="F121" s="54" t="s">
        <v>897</v>
      </c>
      <c r="G121" s="53">
        <v>3</v>
      </c>
      <c r="H121" s="94"/>
      <c r="I121" s="130"/>
    </row>
    <row r="122" spans="1:9" ht="15" customHeight="1" x14ac:dyDescent="0.2">
      <c r="A122" s="48"/>
      <c r="B122" s="49"/>
      <c r="C122" s="50"/>
      <c r="D122" s="62"/>
      <c r="E122" s="50"/>
      <c r="F122" s="54"/>
      <c r="G122" s="49">
        <v>18</v>
      </c>
      <c r="H122" s="95">
        <f>G122*277000</f>
        <v>4986000</v>
      </c>
      <c r="I122" s="130"/>
    </row>
    <row r="123" spans="1:9" ht="15" customHeight="1" x14ac:dyDescent="0.2">
      <c r="A123" s="52">
        <v>16</v>
      </c>
      <c r="B123" s="53">
        <v>19010387</v>
      </c>
      <c r="C123" s="54" t="s">
        <v>36</v>
      </c>
      <c r="D123" s="63">
        <v>36946</v>
      </c>
      <c r="E123" s="54" t="s">
        <v>1129</v>
      </c>
      <c r="F123" s="54" t="s">
        <v>1167</v>
      </c>
      <c r="G123" s="53">
        <v>3</v>
      </c>
      <c r="H123" s="94"/>
      <c r="I123" s="149" t="s">
        <v>1942</v>
      </c>
    </row>
    <row r="124" spans="1:9" ht="15" customHeight="1" x14ac:dyDescent="0.2">
      <c r="A124" s="52"/>
      <c r="B124" s="53">
        <v>19010387</v>
      </c>
      <c r="C124" s="54" t="s">
        <v>36</v>
      </c>
      <c r="D124" s="63">
        <v>36946</v>
      </c>
      <c r="E124" s="54" t="s">
        <v>1128</v>
      </c>
      <c r="F124" s="54" t="s">
        <v>1168</v>
      </c>
      <c r="G124" s="53">
        <v>3</v>
      </c>
      <c r="H124" s="94"/>
      <c r="I124" s="149"/>
    </row>
    <row r="125" spans="1:9" ht="15" customHeight="1" x14ac:dyDescent="0.2">
      <c r="A125" s="52"/>
      <c r="B125" s="53" t="s">
        <v>1151</v>
      </c>
      <c r="C125" s="54" t="s">
        <v>36</v>
      </c>
      <c r="D125" s="63" t="s">
        <v>37</v>
      </c>
      <c r="E125" s="54" t="s">
        <v>1</v>
      </c>
      <c r="F125" s="54" t="s">
        <v>916</v>
      </c>
      <c r="G125" s="53">
        <v>3</v>
      </c>
      <c r="H125" s="94"/>
      <c r="I125" s="149"/>
    </row>
    <row r="126" spans="1:9" ht="15" customHeight="1" x14ac:dyDescent="0.2">
      <c r="A126" s="52"/>
      <c r="B126" s="53" t="s">
        <v>1151</v>
      </c>
      <c r="C126" s="54" t="s">
        <v>36</v>
      </c>
      <c r="D126" s="63" t="s">
        <v>37</v>
      </c>
      <c r="E126" s="54" t="s">
        <v>655</v>
      </c>
      <c r="F126" s="54" t="s">
        <v>656</v>
      </c>
      <c r="G126" s="53">
        <v>1</v>
      </c>
      <c r="H126" s="94"/>
      <c r="I126" s="149"/>
    </row>
    <row r="127" spans="1:9" ht="15" customHeight="1" x14ac:dyDescent="0.2">
      <c r="A127" s="52"/>
      <c r="B127" s="53" t="s">
        <v>1151</v>
      </c>
      <c r="C127" s="54" t="s">
        <v>36</v>
      </c>
      <c r="D127" s="63" t="s">
        <v>37</v>
      </c>
      <c r="E127" s="54" t="s">
        <v>889</v>
      </c>
      <c r="F127" s="54" t="s">
        <v>890</v>
      </c>
      <c r="G127" s="53">
        <v>3</v>
      </c>
      <c r="H127" s="94"/>
      <c r="I127" s="149"/>
    </row>
    <row r="128" spans="1:9" ht="22.5" customHeight="1" x14ac:dyDescent="0.2">
      <c r="A128" s="52"/>
      <c r="B128" s="53" t="s">
        <v>1151</v>
      </c>
      <c r="C128" s="54" t="s">
        <v>36</v>
      </c>
      <c r="D128" s="63" t="s">
        <v>37</v>
      </c>
      <c r="E128" s="54" t="s">
        <v>892</v>
      </c>
      <c r="F128" s="54" t="s">
        <v>893</v>
      </c>
      <c r="G128" s="53">
        <v>3</v>
      </c>
      <c r="H128" s="94"/>
      <c r="I128" s="149"/>
    </row>
    <row r="129" spans="1:9" ht="15" customHeight="1" x14ac:dyDescent="0.2">
      <c r="A129" s="52"/>
      <c r="B129" s="53" t="s">
        <v>1151</v>
      </c>
      <c r="C129" s="54" t="s">
        <v>36</v>
      </c>
      <c r="D129" s="63" t="s">
        <v>37</v>
      </c>
      <c r="E129" s="54" t="s">
        <v>894</v>
      </c>
      <c r="F129" s="54" t="s">
        <v>895</v>
      </c>
      <c r="G129" s="53">
        <v>3</v>
      </c>
      <c r="H129" s="94"/>
      <c r="I129" s="149"/>
    </row>
    <row r="130" spans="1:9" ht="15" customHeight="1" x14ac:dyDescent="0.2">
      <c r="A130" s="52"/>
      <c r="B130" s="53" t="s">
        <v>1151</v>
      </c>
      <c r="C130" s="54" t="s">
        <v>36</v>
      </c>
      <c r="D130" s="63" t="s">
        <v>37</v>
      </c>
      <c r="E130" s="54" t="s">
        <v>896</v>
      </c>
      <c r="F130" s="54" t="s">
        <v>897</v>
      </c>
      <c r="G130" s="53">
        <v>3</v>
      </c>
      <c r="H130" s="94"/>
      <c r="I130" s="149"/>
    </row>
    <row r="131" spans="1:9" ht="15" customHeight="1" x14ac:dyDescent="0.2">
      <c r="A131" s="48"/>
      <c r="B131" s="49"/>
      <c r="C131" s="50"/>
      <c r="D131" s="62"/>
      <c r="E131" s="50"/>
      <c r="F131" s="54"/>
      <c r="G131" s="49">
        <v>22</v>
      </c>
      <c r="H131" s="95">
        <f>G131*277000-500000</f>
        <v>5594000</v>
      </c>
      <c r="I131" s="149"/>
    </row>
    <row r="132" spans="1:9" ht="15" customHeight="1" x14ac:dyDescent="0.2">
      <c r="A132" s="52">
        <v>17</v>
      </c>
      <c r="B132" s="53">
        <v>19010391</v>
      </c>
      <c r="C132" s="54" t="s">
        <v>39</v>
      </c>
      <c r="D132" s="63">
        <v>37176</v>
      </c>
      <c r="E132" s="54" t="s">
        <v>1129</v>
      </c>
      <c r="F132" s="54" t="s">
        <v>1167</v>
      </c>
      <c r="G132" s="53">
        <v>3</v>
      </c>
      <c r="H132" s="94"/>
      <c r="I132" s="149" t="s">
        <v>1939</v>
      </c>
    </row>
    <row r="133" spans="1:9" ht="15" customHeight="1" x14ac:dyDescent="0.2">
      <c r="A133" s="52"/>
      <c r="B133" s="53">
        <v>19010391</v>
      </c>
      <c r="C133" s="54" t="s">
        <v>39</v>
      </c>
      <c r="D133" s="63">
        <v>37176</v>
      </c>
      <c r="E133" s="54" t="s">
        <v>1128</v>
      </c>
      <c r="F133" s="54" t="s">
        <v>1168</v>
      </c>
      <c r="G133" s="53">
        <v>3</v>
      </c>
      <c r="H133" s="94"/>
      <c r="I133" s="149"/>
    </row>
    <row r="134" spans="1:9" ht="15" customHeight="1" x14ac:dyDescent="0.2">
      <c r="A134" s="52"/>
      <c r="B134" s="53" t="s">
        <v>1150</v>
      </c>
      <c r="C134" s="54" t="s">
        <v>39</v>
      </c>
      <c r="D134" s="63">
        <v>37235</v>
      </c>
      <c r="E134" s="54" t="s">
        <v>1</v>
      </c>
      <c r="F134" s="54" t="s">
        <v>916</v>
      </c>
      <c r="G134" s="53">
        <v>3</v>
      </c>
      <c r="H134" s="94"/>
      <c r="I134" s="149"/>
    </row>
    <row r="135" spans="1:9" ht="15" customHeight="1" x14ac:dyDescent="0.2">
      <c r="A135" s="52"/>
      <c r="B135" s="53" t="s">
        <v>1150</v>
      </c>
      <c r="C135" s="54" t="s">
        <v>39</v>
      </c>
      <c r="D135" s="63">
        <v>37235</v>
      </c>
      <c r="E135" s="54" t="s">
        <v>889</v>
      </c>
      <c r="F135" s="54" t="s">
        <v>890</v>
      </c>
      <c r="G135" s="53">
        <v>3</v>
      </c>
      <c r="H135" s="94"/>
      <c r="I135" s="149"/>
    </row>
    <row r="136" spans="1:9" ht="22.5" customHeight="1" x14ac:dyDescent="0.2">
      <c r="A136" s="52"/>
      <c r="B136" s="53" t="s">
        <v>1150</v>
      </c>
      <c r="C136" s="54" t="s">
        <v>39</v>
      </c>
      <c r="D136" s="63">
        <v>37235</v>
      </c>
      <c r="E136" s="54" t="s">
        <v>892</v>
      </c>
      <c r="F136" s="54" t="s">
        <v>893</v>
      </c>
      <c r="G136" s="53">
        <v>3</v>
      </c>
      <c r="H136" s="94"/>
      <c r="I136" s="149"/>
    </row>
    <row r="137" spans="1:9" ht="15" customHeight="1" x14ac:dyDescent="0.2">
      <c r="A137" s="52"/>
      <c r="B137" s="53" t="s">
        <v>1150</v>
      </c>
      <c r="C137" s="54" t="s">
        <v>39</v>
      </c>
      <c r="D137" s="63">
        <v>37235</v>
      </c>
      <c r="E137" s="54" t="s">
        <v>894</v>
      </c>
      <c r="F137" s="54" t="s">
        <v>895</v>
      </c>
      <c r="G137" s="53">
        <v>3</v>
      </c>
      <c r="H137" s="94"/>
      <c r="I137" s="149"/>
    </row>
    <row r="138" spans="1:9" ht="15" customHeight="1" x14ac:dyDescent="0.2">
      <c r="A138" s="52"/>
      <c r="B138" s="53" t="s">
        <v>1150</v>
      </c>
      <c r="C138" s="54" t="s">
        <v>39</v>
      </c>
      <c r="D138" s="63">
        <v>37235</v>
      </c>
      <c r="E138" s="54" t="s">
        <v>896</v>
      </c>
      <c r="F138" s="54" t="s">
        <v>897</v>
      </c>
      <c r="G138" s="53">
        <v>3</v>
      </c>
      <c r="H138" s="94"/>
      <c r="I138" s="149"/>
    </row>
    <row r="139" spans="1:9" ht="15" customHeight="1" x14ac:dyDescent="0.2">
      <c r="A139" s="48"/>
      <c r="B139" s="49"/>
      <c r="C139" s="50"/>
      <c r="D139" s="62"/>
      <c r="E139" s="50"/>
      <c r="F139" s="54"/>
      <c r="G139" s="49">
        <v>21</v>
      </c>
      <c r="H139" s="95">
        <f>G139*277000-500000</f>
        <v>5317000</v>
      </c>
      <c r="I139" s="149"/>
    </row>
    <row r="140" spans="1:9" ht="15" customHeight="1" x14ac:dyDescent="0.2">
      <c r="A140" s="52">
        <v>18</v>
      </c>
      <c r="B140" s="53">
        <v>19010402</v>
      </c>
      <c r="C140" s="54" t="s">
        <v>673</v>
      </c>
      <c r="D140" s="63">
        <v>37104</v>
      </c>
      <c r="E140" s="54" t="s">
        <v>1129</v>
      </c>
      <c r="F140" s="54" t="s">
        <v>1167</v>
      </c>
      <c r="G140" s="53">
        <v>3</v>
      </c>
      <c r="H140" s="94"/>
      <c r="I140" s="130"/>
    </row>
    <row r="141" spans="1:9" ht="15" customHeight="1" x14ac:dyDescent="0.2">
      <c r="A141" s="52"/>
      <c r="B141" s="53">
        <v>19010402</v>
      </c>
      <c r="C141" s="54" t="s">
        <v>673</v>
      </c>
      <c r="D141" s="63">
        <v>37104</v>
      </c>
      <c r="E141" s="54" t="s">
        <v>1128</v>
      </c>
      <c r="F141" s="54" t="s">
        <v>1168</v>
      </c>
      <c r="G141" s="53">
        <v>3</v>
      </c>
      <c r="H141" s="94"/>
      <c r="I141" s="130"/>
    </row>
    <row r="142" spans="1:9" ht="15" customHeight="1" x14ac:dyDescent="0.2">
      <c r="A142" s="52"/>
      <c r="B142" s="53" t="s">
        <v>1149</v>
      </c>
      <c r="C142" s="54" t="s">
        <v>673</v>
      </c>
      <c r="D142" s="63">
        <v>36899</v>
      </c>
      <c r="E142" s="54" t="s">
        <v>655</v>
      </c>
      <c r="F142" s="54" t="s">
        <v>669</v>
      </c>
      <c r="G142" s="53">
        <v>1</v>
      </c>
      <c r="H142" s="94"/>
      <c r="I142" s="130"/>
    </row>
    <row r="143" spans="1:9" ht="15" customHeight="1" x14ac:dyDescent="0.2">
      <c r="A143" s="52"/>
      <c r="B143" s="53" t="s">
        <v>1149</v>
      </c>
      <c r="C143" s="54" t="s">
        <v>673</v>
      </c>
      <c r="D143" s="63">
        <v>36899</v>
      </c>
      <c r="E143" s="54" t="s">
        <v>889</v>
      </c>
      <c r="F143" s="54" t="s">
        <v>890</v>
      </c>
      <c r="G143" s="53">
        <v>3</v>
      </c>
      <c r="H143" s="94"/>
      <c r="I143" s="130"/>
    </row>
    <row r="144" spans="1:9" ht="22.5" customHeight="1" x14ac:dyDescent="0.2">
      <c r="A144" s="52"/>
      <c r="B144" s="53" t="s">
        <v>1149</v>
      </c>
      <c r="C144" s="54" t="s">
        <v>673</v>
      </c>
      <c r="D144" s="63">
        <v>36899</v>
      </c>
      <c r="E144" s="54" t="s">
        <v>892</v>
      </c>
      <c r="F144" s="54" t="s">
        <v>893</v>
      </c>
      <c r="G144" s="53">
        <v>3</v>
      </c>
      <c r="H144" s="94"/>
      <c r="I144" s="130"/>
    </row>
    <row r="145" spans="1:9" ht="15" customHeight="1" x14ac:dyDescent="0.2">
      <c r="A145" s="52"/>
      <c r="B145" s="53" t="s">
        <v>1149</v>
      </c>
      <c r="C145" s="54" t="s">
        <v>673</v>
      </c>
      <c r="D145" s="63">
        <v>36899</v>
      </c>
      <c r="E145" s="54" t="s">
        <v>894</v>
      </c>
      <c r="F145" s="54" t="s">
        <v>895</v>
      </c>
      <c r="G145" s="53">
        <v>3</v>
      </c>
      <c r="H145" s="94"/>
      <c r="I145" s="130"/>
    </row>
    <row r="146" spans="1:9" ht="15" customHeight="1" x14ac:dyDescent="0.2">
      <c r="A146" s="52"/>
      <c r="B146" s="53" t="s">
        <v>1149</v>
      </c>
      <c r="C146" s="54" t="s">
        <v>673</v>
      </c>
      <c r="D146" s="63">
        <v>36899</v>
      </c>
      <c r="E146" s="54" t="s">
        <v>896</v>
      </c>
      <c r="F146" s="54" t="s">
        <v>897</v>
      </c>
      <c r="G146" s="53">
        <v>3</v>
      </c>
      <c r="H146" s="94"/>
      <c r="I146" s="130"/>
    </row>
    <row r="147" spans="1:9" ht="15" customHeight="1" x14ac:dyDescent="0.2">
      <c r="A147" s="48"/>
      <c r="B147" s="49"/>
      <c r="C147" s="50"/>
      <c r="D147" s="62"/>
      <c r="E147" s="50"/>
      <c r="F147" s="54"/>
      <c r="G147" s="49">
        <v>19</v>
      </c>
      <c r="H147" s="95">
        <f>G147*277000</f>
        <v>5263000</v>
      </c>
      <c r="I147" s="130"/>
    </row>
    <row r="148" spans="1:9" ht="15" customHeight="1" x14ac:dyDescent="0.2">
      <c r="A148" s="52">
        <v>19</v>
      </c>
      <c r="B148" s="53">
        <v>19010405</v>
      </c>
      <c r="C148" s="54" t="s">
        <v>42</v>
      </c>
      <c r="D148" s="63">
        <v>37073</v>
      </c>
      <c r="E148" s="54" t="s">
        <v>1129</v>
      </c>
      <c r="F148" s="54" t="s">
        <v>1167</v>
      </c>
      <c r="G148" s="53">
        <v>3</v>
      </c>
      <c r="H148" s="94"/>
      <c r="I148" s="130"/>
    </row>
    <row r="149" spans="1:9" ht="15" customHeight="1" x14ac:dyDescent="0.2">
      <c r="A149" s="52"/>
      <c r="B149" s="53">
        <v>19010405</v>
      </c>
      <c r="C149" s="54" t="s">
        <v>42</v>
      </c>
      <c r="D149" s="63">
        <v>37073</v>
      </c>
      <c r="E149" s="54" t="s">
        <v>1128</v>
      </c>
      <c r="F149" s="54" t="s">
        <v>1168</v>
      </c>
      <c r="G149" s="53">
        <v>3</v>
      </c>
      <c r="H149" s="94"/>
      <c r="I149" s="130"/>
    </row>
    <row r="150" spans="1:9" ht="15" customHeight="1" x14ac:dyDescent="0.2">
      <c r="A150" s="52"/>
      <c r="B150" s="53" t="s">
        <v>1148</v>
      </c>
      <c r="C150" s="54" t="s">
        <v>42</v>
      </c>
      <c r="D150" s="63">
        <v>36898</v>
      </c>
      <c r="E150" s="54" t="s">
        <v>1</v>
      </c>
      <c r="F150" s="54" t="s">
        <v>916</v>
      </c>
      <c r="G150" s="53">
        <v>3</v>
      </c>
      <c r="H150" s="94"/>
      <c r="I150" s="130"/>
    </row>
    <row r="151" spans="1:9" ht="15" customHeight="1" x14ac:dyDescent="0.2">
      <c r="A151" s="52"/>
      <c r="B151" s="53" t="s">
        <v>1148</v>
      </c>
      <c r="C151" s="54" t="s">
        <v>42</v>
      </c>
      <c r="D151" s="63">
        <v>36898</v>
      </c>
      <c r="E151" s="54" t="s">
        <v>889</v>
      </c>
      <c r="F151" s="54" t="s">
        <v>890</v>
      </c>
      <c r="G151" s="53">
        <v>3</v>
      </c>
      <c r="H151" s="94"/>
      <c r="I151" s="130"/>
    </row>
    <row r="152" spans="1:9" ht="22.5" customHeight="1" x14ac:dyDescent="0.2">
      <c r="A152" s="52"/>
      <c r="B152" s="53" t="s">
        <v>1148</v>
      </c>
      <c r="C152" s="54" t="s">
        <v>42</v>
      </c>
      <c r="D152" s="63">
        <v>36898</v>
      </c>
      <c r="E152" s="54" t="s">
        <v>892</v>
      </c>
      <c r="F152" s="54" t="s">
        <v>893</v>
      </c>
      <c r="G152" s="53">
        <v>3</v>
      </c>
      <c r="H152" s="94"/>
      <c r="I152" s="130"/>
    </row>
    <row r="153" spans="1:9" ht="15" customHeight="1" x14ac:dyDescent="0.2">
      <c r="A153" s="52"/>
      <c r="B153" s="53" t="s">
        <v>1148</v>
      </c>
      <c r="C153" s="54" t="s">
        <v>42</v>
      </c>
      <c r="D153" s="63">
        <v>36898</v>
      </c>
      <c r="E153" s="54" t="s">
        <v>894</v>
      </c>
      <c r="F153" s="54" t="s">
        <v>895</v>
      </c>
      <c r="G153" s="53">
        <v>3</v>
      </c>
      <c r="H153" s="94"/>
      <c r="I153" s="130"/>
    </row>
    <row r="154" spans="1:9" ht="15" customHeight="1" x14ac:dyDescent="0.2">
      <c r="A154" s="52"/>
      <c r="B154" s="53" t="s">
        <v>1148</v>
      </c>
      <c r="C154" s="54" t="s">
        <v>42</v>
      </c>
      <c r="D154" s="63">
        <v>36898</v>
      </c>
      <c r="E154" s="54" t="s">
        <v>896</v>
      </c>
      <c r="F154" s="54" t="s">
        <v>897</v>
      </c>
      <c r="G154" s="53">
        <v>3</v>
      </c>
      <c r="H154" s="94"/>
      <c r="I154" s="130"/>
    </row>
    <row r="155" spans="1:9" ht="15" customHeight="1" x14ac:dyDescent="0.2">
      <c r="A155" s="48"/>
      <c r="B155" s="49"/>
      <c r="C155" s="50"/>
      <c r="D155" s="62"/>
      <c r="E155" s="50"/>
      <c r="F155" s="54"/>
      <c r="G155" s="49">
        <v>21</v>
      </c>
      <c r="H155" s="95">
        <f>G155*277000</f>
        <v>5817000</v>
      </c>
      <c r="I155" s="130"/>
    </row>
    <row r="156" spans="1:9" ht="15" customHeight="1" x14ac:dyDescent="0.2">
      <c r="A156" s="52">
        <v>20</v>
      </c>
      <c r="B156" s="53">
        <v>19010410</v>
      </c>
      <c r="C156" s="54" t="s">
        <v>574</v>
      </c>
      <c r="D156" s="63">
        <v>36999</v>
      </c>
      <c r="E156" s="54" t="s">
        <v>1129</v>
      </c>
      <c r="F156" s="54" t="s">
        <v>1167</v>
      </c>
      <c r="G156" s="53">
        <v>3</v>
      </c>
      <c r="H156" s="94"/>
      <c r="I156" s="130"/>
    </row>
    <row r="157" spans="1:9" ht="15" customHeight="1" x14ac:dyDescent="0.2">
      <c r="A157" s="52"/>
      <c r="B157" s="53">
        <v>19010410</v>
      </c>
      <c r="C157" s="54" t="s">
        <v>574</v>
      </c>
      <c r="D157" s="63">
        <v>36999</v>
      </c>
      <c r="E157" s="54" t="s">
        <v>1128</v>
      </c>
      <c r="F157" s="54" t="s">
        <v>1168</v>
      </c>
      <c r="G157" s="53">
        <v>3</v>
      </c>
      <c r="H157" s="94"/>
      <c r="I157" s="130"/>
    </row>
    <row r="158" spans="1:9" ht="15" customHeight="1" x14ac:dyDescent="0.2">
      <c r="A158" s="52"/>
      <c r="B158" s="53" t="s">
        <v>1147</v>
      </c>
      <c r="C158" s="54" t="s">
        <v>574</v>
      </c>
      <c r="D158" s="63" t="s">
        <v>194</v>
      </c>
      <c r="E158" s="54" t="s">
        <v>558</v>
      </c>
      <c r="F158" s="54" t="s">
        <v>559</v>
      </c>
      <c r="G158" s="53">
        <v>2</v>
      </c>
      <c r="H158" s="94"/>
      <c r="I158" s="130"/>
    </row>
    <row r="159" spans="1:9" ht="15" customHeight="1" x14ac:dyDescent="0.2">
      <c r="A159" s="52"/>
      <c r="B159" s="53" t="s">
        <v>1147</v>
      </c>
      <c r="C159" s="54" t="s">
        <v>574</v>
      </c>
      <c r="D159" s="63" t="s">
        <v>194</v>
      </c>
      <c r="E159" s="54" t="s">
        <v>889</v>
      </c>
      <c r="F159" s="54" t="s">
        <v>890</v>
      </c>
      <c r="G159" s="53">
        <v>3</v>
      </c>
      <c r="H159" s="94"/>
      <c r="I159" s="130"/>
    </row>
    <row r="160" spans="1:9" ht="15" customHeight="1" x14ac:dyDescent="0.2">
      <c r="A160" s="52"/>
      <c r="B160" s="53" t="s">
        <v>1147</v>
      </c>
      <c r="C160" s="54" t="s">
        <v>574</v>
      </c>
      <c r="D160" s="63" t="s">
        <v>194</v>
      </c>
      <c r="E160" s="54" t="s">
        <v>894</v>
      </c>
      <c r="F160" s="54" t="s">
        <v>895</v>
      </c>
      <c r="G160" s="53">
        <v>3</v>
      </c>
      <c r="H160" s="94"/>
      <c r="I160" s="130"/>
    </row>
    <row r="161" spans="1:9" ht="15" customHeight="1" x14ac:dyDescent="0.2">
      <c r="A161" s="52"/>
      <c r="B161" s="53" t="s">
        <v>1147</v>
      </c>
      <c r="C161" s="54" t="s">
        <v>574</v>
      </c>
      <c r="D161" s="63" t="s">
        <v>194</v>
      </c>
      <c r="E161" s="54" t="s">
        <v>896</v>
      </c>
      <c r="F161" s="54" t="s">
        <v>897</v>
      </c>
      <c r="G161" s="53">
        <v>3</v>
      </c>
      <c r="H161" s="94"/>
      <c r="I161" s="130"/>
    </row>
    <row r="162" spans="1:9" ht="15" customHeight="1" x14ac:dyDescent="0.2">
      <c r="A162" s="48"/>
      <c r="B162" s="49"/>
      <c r="C162" s="50"/>
      <c r="D162" s="62"/>
      <c r="E162" s="50"/>
      <c r="F162" s="54"/>
      <c r="G162" s="49">
        <v>17</v>
      </c>
      <c r="H162" s="95">
        <f>G162*277000</f>
        <v>4709000</v>
      </c>
      <c r="I162" s="130"/>
    </row>
    <row r="163" spans="1:9" ht="15" customHeight="1" x14ac:dyDescent="0.2">
      <c r="A163" s="52">
        <v>21</v>
      </c>
      <c r="B163" s="53">
        <v>19010412</v>
      </c>
      <c r="C163" s="54" t="s">
        <v>363</v>
      </c>
      <c r="D163" s="63">
        <v>37124</v>
      </c>
      <c r="E163" s="54" t="s">
        <v>1129</v>
      </c>
      <c r="F163" s="54" t="s">
        <v>1167</v>
      </c>
      <c r="G163" s="53">
        <v>3</v>
      </c>
      <c r="H163" s="94"/>
      <c r="I163" s="130"/>
    </row>
    <row r="164" spans="1:9" ht="15" customHeight="1" x14ac:dyDescent="0.2">
      <c r="A164" s="52"/>
      <c r="B164" s="53">
        <v>19010412</v>
      </c>
      <c r="C164" s="54" t="s">
        <v>363</v>
      </c>
      <c r="D164" s="63">
        <v>37124</v>
      </c>
      <c r="E164" s="54" t="s">
        <v>1128</v>
      </c>
      <c r="F164" s="54" t="s">
        <v>1168</v>
      </c>
      <c r="G164" s="53">
        <v>3</v>
      </c>
      <c r="H164" s="94"/>
      <c r="I164" s="130"/>
    </row>
    <row r="165" spans="1:9" ht="15" customHeight="1" x14ac:dyDescent="0.2">
      <c r="A165" s="52"/>
      <c r="B165" s="53" t="s">
        <v>1146</v>
      </c>
      <c r="C165" s="54" t="s">
        <v>363</v>
      </c>
      <c r="D165" s="63">
        <v>37124</v>
      </c>
      <c r="E165" s="54" t="s">
        <v>436</v>
      </c>
      <c r="F165" s="54" t="s">
        <v>1170</v>
      </c>
      <c r="G165" s="53">
        <v>2</v>
      </c>
      <c r="H165" s="94"/>
      <c r="I165" s="130"/>
    </row>
    <row r="166" spans="1:9" ht="15" customHeight="1" x14ac:dyDescent="0.2">
      <c r="A166" s="52"/>
      <c r="B166" s="53" t="s">
        <v>1146</v>
      </c>
      <c r="C166" s="54" t="s">
        <v>363</v>
      </c>
      <c r="D166" s="63" t="s">
        <v>575</v>
      </c>
      <c r="E166" s="54" t="s">
        <v>558</v>
      </c>
      <c r="F166" s="54" t="s">
        <v>559</v>
      </c>
      <c r="G166" s="53">
        <v>2</v>
      </c>
      <c r="H166" s="94"/>
      <c r="I166" s="130"/>
    </row>
    <row r="167" spans="1:9" ht="15" customHeight="1" x14ac:dyDescent="0.2">
      <c r="A167" s="52"/>
      <c r="B167" s="53" t="s">
        <v>1146</v>
      </c>
      <c r="C167" s="54" t="s">
        <v>363</v>
      </c>
      <c r="D167" s="63" t="s">
        <v>575</v>
      </c>
      <c r="E167" s="54" t="s">
        <v>889</v>
      </c>
      <c r="F167" s="54" t="s">
        <v>890</v>
      </c>
      <c r="G167" s="53">
        <v>3</v>
      </c>
      <c r="H167" s="94"/>
      <c r="I167" s="130"/>
    </row>
    <row r="168" spans="1:9" ht="22.5" customHeight="1" x14ac:dyDescent="0.2">
      <c r="A168" s="52"/>
      <c r="B168" s="53" t="s">
        <v>1146</v>
      </c>
      <c r="C168" s="54" t="s">
        <v>363</v>
      </c>
      <c r="D168" s="63" t="s">
        <v>575</v>
      </c>
      <c r="E168" s="54" t="s">
        <v>892</v>
      </c>
      <c r="F168" s="54" t="s">
        <v>893</v>
      </c>
      <c r="G168" s="53">
        <v>3</v>
      </c>
      <c r="H168" s="94"/>
      <c r="I168" s="130"/>
    </row>
    <row r="169" spans="1:9" ht="15" customHeight="1" x14ac:dyDescent="0.2">
      <c r="A169" s="52"/>
      <c r="B169" s="53" t="s">
        <v>1146</v>
      </c>
      <c r="C169" s="54" t="s">
        <v>363</v>
      </c>
      <c r="D169" s="63" t="s">
        <v>575</v>
      </c>
      <c r="E169" s="54" t="s">
        <v>894</v>
      </c>
      <c r="F169" s="54" t="s">
        <v>895</v>
      </c>
      <c r="G169" s="53">
        <v>3</v>
      </c>
      <c r="H169" s="94"/>
      <c r="I169" s="130"/>
    </row>
    <row r="170" spans="1:9" ht="15" customHeight="1" x14ac:dyDescent="0.2">
      <c r="A170" s="52"/>
      <c r="B170" s="53" t="s">
        <v>1146</v>
      </c>
      <c r="C170" s="54" t="s">
        <v>363</v>
      </c>
      <c r="D170" s="63" t="s">
        <v>575</v>
      </c>
      <c r="E170" s="54" t="s">
        <v>896</v>
      </c>
      <c r="F170" s="54" t="s">
        <v>897</v>
      </c>
      <c r="G170" s="53">
        <v>3</v>
      </c>
      <c r="H170" s="94"/>
      <c r="I170" s="130"/>
    </row>
    <row r="171" spans="1:9" ht="15" customHeight="1" x14ac:dyDescent="0.2">
      <c r="A171" s="48"/>
      <c r="B171" s="49"/>
      <c r="C171" s="50"/>
      <c r="D171" s="62"/>
      <c r="E171" s="50"/>
      <c r="F171" s="54"/>
      <c r="G171" s="49">
        <v>22</v>
      </c>
      <c r="H171" s="95">
        <f>G171*277000</f>
        <v>6094000</v>
      </c>
      <c r="I171" s="130"/>
    </row>
    <row r="172" spans="1:9" ht="15" customHeight="1" x14ac:dyDescent="0.2">
      <c r="A172" s="52">
        <v>22</v>
      </c>
      <c r="B172" s="53">
        <v>19010415</v>
      </c>
      <c r="C172" s="54" t="s">
        <v>576</v>
      </c>
      <c r="D172" s="63">
        <v>37212</v>
      </c>
      <c r="E172" s="54" t="s">
        <v>1129</v>
      </c>
      <c r="F172" s="54" t="s">
        <v>1167</v>
      </c>
      <c r="G172" s="53">
        <v>3</v>
      </c>
      <c r="H172" s="94"/>
      <c r="I172" s="130"/>
    </row>
    <row r="173" spans="1:9" ht="15" customHeight="1" x14ac:dyDescent="0.2">
      <c r="A173" s="52"/>
      <c r="B173" s="53">
        <v>19010415</v>
      </c>
      <c r="C173" s="54" t="s">
        <v>576</v>
      </c>
      <c r="D173" s="63">
        <v>37212</v>
      </c>
      <c r="E173" s="54" t="s">
        <v>1128</v>
      </c>
      <c r="F173" s="54" t="s">
        <v>1168</v>
      </c>
      <c r="G173" s="53">
        <v>3</v>
      </c>
      <c r="H173" s="94"/>
      <c r="I173" s="130"/>
    </row>
    <row r="174" spans="1:9" ht="15" customHeight="1" x14ac:dyDescent="0.2">
      <c r="A174" s="52"/>
      <c r="B174" s="53" t="s">
        <v>626</v>
      </c>
      <c r="C174" s="54" t="s">
        <v>576</v>
      </c>
      <c r="D174" s="63" t="s">
        <v>577</v>
      </c>
      <c r="E174" s="54" t="s">
        <v>558</v>
      </c>
      <c r="F174" s="54" t="s">
        <v>559</v>
      </c>
      <c r="G174" s="53">
        <v>2</v>
      </c>
      <c r="H174" s="94"/>
      <c r="I174" s="130"/>
    </row>
    <row r="175" spans="1:9" ht="15" customHeight="1" x14ac:dyDescent="0.2">
      <c r="A175" s="52"/>
      <c r="B175" s="53" t="s">
        <v>626</v>
      </c>
      <c r="C175" s="54" t="s">
        <v>576</v>
      </c>
      <c r="D175" s="63" t="s">
        <v>577</v>
      </c>
      <c r="E175" s="54" t="s">
        <v>617</v>
      </c>
      <c r="F175" s="54" t="s">
        <v>618</v>
      </c>
      <c r="G175" s="53">
        <v>1</v>
      </c>
      <c r="H175" s="94"/>
      <c r="I175" s="130"/>
    </row>
    <row r="176" spans="1:9" ht="15" customHeight="1" x14ac:dyDescent="0.2">
      <c r="A176" s="52"/>
      <c r="B176" s="53" t="s">
        <v>626</v>
      </c>
      <c r="C176" s="54" t="s">
        <v>576</v>
      </c>
      <c r="D176" s="63" t="s">
        <v>577</v>
      </c>
      <c r="E176" s="54" t="s">
        <v>889</v>
      </c>
      <c r="F176" s="54" t="s">
        <v>890</v>
      </c>
      <c r="G176" s="53">
        <v>3</v>
      </c>
      <c r="H176" s="94"/>
      <c r="I176" s="130"/>
    </row>
    <row r="177" spans="1:9" ht="15" customHeight="1" x14ac:dyDescent="0.2">
      <c r="A177" s="48"/>
      <c r="B177" s="49"/>
      <c r="C177" s="50"/>
      <c r="D177" s="62"/>
      <c r="E177" s="50"/>
      <c r="F177" s="54"/>
      <c r="G177" s="49">
        <v>12</v>
      </c>
      <c r="H177" s="95">
        <f>G177*277000</f>
        <v>3324000</v>
      </c>
      <c r="I177" s="130"/>
    </row>
    <row r="178" spans="1:9" ht="15" customHeight="1" x14ac:dyDescent="0.2">
      <c r="A178" s="52">
        <v>23</v>
      </c>
      <c r="B178" s="53">
        <v>19010416</v>
      </c>
      <c r="C178" s="54" t="s">
        <v>578</v>
      </c>
      <c r="D178" s="63">
        <v>37209</v>
      </c>
      <c r="E178" s="54" t="s">
        <v>1129</v>
      </c>
      <c r="F178" s="54" t="s">
        <v>1167</v>
      </c>
      <c r="G178" s="53">
        <v>3</v>
      </c>
      <c r="H178" s="94"/>
      <c r="I178" s="130"/>
    </row>
    <row r="179" spans="1:9" ht="15" customHeight="1" x14ac:dyDescent="0.2">
      <c r="A179" s="52"/>
      <c r="B179" s="53" t="s">
        <v>1145</v>
      </c>
      <c r="C179" s="54" t="s">
        <v>578</v>
      </c>
      <c r="D179" s="63" t="s">
        <v>164</v>
      </c>
      <c r="E179" s="54" t="s">
        <v>558</v>
      </c>
      <c r="F179" s="54" t="s">
        <v>559</v>
      </c>
      <c r="G179" s="53">
        <v>2</v>
      </c>
      <c r="H179" s="94"/>
      <c r="I179" s="130"/>
    </row>
    <row r="180" spans="1:9" ht="15" customHeight="1" x14ac:dyDescent="0.2">
      <c r="A180" s="52"/>
      <c r="B180" s="53" t="s">
        <v>1145</v>
      </c>
      <c r="C180" s="54" t="s">
        <v>578</v>
      </c>
      <c r="D180" s="63" t="s">
        <v>164</v>
      </c>
      <c r="E180" s="54" t="s">
        <v>655</v>
      </c>
      <c r="F180" s="54" t="s">
        <v>656</v>
      </c>
      <c r="G180" s="53">
        <v>1</v>
      </c>
      <c r="H180" s="94"/>
      <c r="I180" s="130"/>
    </row>
    <row r="181" spans="1:9" ht="15" customHeight="1" x14ac:dyDescent="0.2">
      <c r="A181" s="52"/>
      <c r="B181" s="53" t="s">
        <v>1145</v>
      </c>
      <c r="C181" s="54" t="s">
        <v>578</v>
      </c>
      <c r="D181" s="63" t="s">
        <v>164</v>
      </c>
      <c r="E181" s="54" t="s">
        <v>887</v>
      </c>
      <c r="F181" s="54" t="s">
        <v>888</v>
      </c>
      <c r="G181" s="53">
        <v>3</v>
      </c>
      <c r="H181" s="94"/>
      <c r="I181" s="130"/>
    </row>
    <row r="182" spans="1:9" ht="15" customHeight="1" x14ac:dyDescent="0.2">
      <c r="A182" s="52"/>
      <c r="B182" s="53" t="s">
        <v>1145</v>
      </c>
      <c r="C182" s="54" t="s">
        <v>578</v>
      </c>
      <c r="D182" s="63" t="s">
        <v>164</v>
      </c>
      <c r="E182" s="54" t="s">
        <v>889</v>
      </c>
      <c r="F182" s="54" t="s">
        <v>890</v>
      </c>
      <c r="G182" s="53">
        <v>3</v>
      </c>
      <c r="H182" s="94"/>
      <c r="I182" s="130"/>
    </row>
    <row r="183" spans="1:9" ht="15" customHeight="1" x14ac:dyDescent="0.2">
      <c r="A183" s="52"/>
      <c r="B183" s="53" t="s">
        <v>1145</v>
      </c>
      <c r="C183" s="54" t="s">
        <v>578</v>
      </c>
      <c r="D183" s="63" t="s">
        <v>164</v>
      </c>
      <c r="E183" s="54" t="s">
        <v>894</v>
      </c>
      <c r="F183" s="54" t="s">
        <v>895</v>
      </c>
      <c r="G183" s="53">
        <v>3</v>
      </c>
      <c r="H183" s="94"/>
      <c r="I183" s="130"/>
    </row>
    <row r="184" spans="1:9" ht="15" customHeight="1" x14ac:dyDescent="0.2">
      <c r="A184" s="52"/>
      <c r="B184" s="53" t="s">
        <v>1145</v>
      </c>
      <c r="C184" s="54" t="s">
        <v>578</v>
      </c>
      <c r="D184" s="63" t="s">
        <v>164</v>
      </c>
      <c r="E184" s="54" t="s">
        <v>896</v>
      </c>
      <c r="F184" s="54" t="s">
        <v>897</v>
      </c>
      <c r="G184" s="53">
        <v>3</v>
      </c>
      <c r="H184" s="94"/>
      <c r="I184" s="130"/>
    </row>
    <row r="185" spans="1:9" ht="15" customHeight="1" x14ac:dyDescent="0.2">
      <c r="A185" s="48"/>
      <c r="B185" s="49"/>
      <c r="C185" s="50"/>
      <c r="D185" s="62"/>
      <c r="E185" s="50"/>
      <c r="F185" s="54"/>
      <c r="G185" s="49">
        <v>18</v>
      </c>
      <c r="H185" s="95">
        <f>G185*277000</f>
        <v>4986000</v>
      </c>
      <c r="I185" s="130"/>
    </row>
    <row r="186" spans="1:9" ht="23.25" customHeight="1" x14ac:dyDescent="0.2">
      <c r="A186" s="52">
        <v>24</v>
      </c>
      <c r="B186" s="53">
        <v>19010422</v>
      </c>
      <c r="C186" s="54" t="s">
        <v>579</v>
      </c>
      <c r="D186" s="63">
        <v>37122</v>
      </c>
      <c r="E186" s="54" t="s">
        <v>1105</v>
      </c>
      <c r="F186" s="54" t="s">
        <v>1110</v>
      </c>
      <c r="G186" s="53">
        <v>3</v>
      </c>
      <c r="H186" s="94"/>
      <c r="I186" s="130"/>
    </row>
    <row r="187" spans="1:9" ht="23.25" customHeight="1" x14ac:dyDescent="0.2">
      <c r="A187" s="52"/>
      <c r="B187" s="53">
        <v>19010422</v>
      </c>
      <c r="C187" s="54" t="s">
        <v>579</v>
      </c>
      <c r="D187" s="63">
        <v>37122</v>
      </c>
      <c r="E187" s="54" t="s">
        <v>1129</v>
      </c>
      <c r="F187" s="54" t="s">
        <v>1167</v>
      </c>
      <c r="G187" s="53">
        <v>3</v>
      </c>
      <c r="H187" s="94"/>
      <c r="I187" s="130"/>
    </row>
    <row r="188" spans="1:9" ht="23.25" customHeight="1" x14ac:dyDescent="0.2">
      <c r="A188" s="52"/>
      <c r="B188" s="53">
        <v>19010422</v>
      </c>
      <c r="C188" s="54" t="s">
        <v>579</v>
      </c>
      <c r="D188" s="63">
        <v>37122</v>
      </c>
      <c r="E188" s="54" t="s">
        <v>1128</v>
      </c>
      <c r="F188" s="54" t="s">
        <v>1168</v>
      </c>
      <c r="G188" s="53">
        <v>3</v>
      </c>
      <c r="H188" s="94"/>
      <c r="I188" s="130"/>
    </row>
    <row r="189" spans="1:9" ht="23.25" customHeight="1" x14ac:dyDescent="0.2">
      <c r="A189" s="52"/>
      <c r="B189" s="53" t="s">
        <v>1144</v>
      </c>
      <c r="C189" s="54" t="s">
        <v>579</v>
      </c>
      <c r="D189" s="63" t="s">
        <v>260</v>
      </c>
      <c r="E189" s="54" t="s">
        <v>558</v>
      </c>
      <c r="F189" s="54" t="s">
        <v>559</v>
      </c>
      <c r="G189" s="53">
        <v>2</v>
      </c>
      <c r="H189" s="94"/>
      <c r="I189" s="130"/>
    </row>
    <row r="190" spans="1:9" ht="23.25" customHeight="1" x14ac:dyDescent="0.2">
      <c r="A190" s="52"/>
      <c r="B190" s="53" t="s">
        <v>1144</v>
      </c>
      <c r="C190" s="54" t="s">
        <v>579</v>
      </c>
      <c r="D190" s="63" t="s">
        <v>260</v>
      </c>
      <c r="E190" s="54" t="s">
        <v>889</v>
      </c>
      <c r="F190" s="54" t="s">
        <v>890</v>
      </c>
      <c r="G190" s="53">
        <v>3</v>
      </c>
      <c r="H190" s="94"/>
      <c r="I190" s="130"/>
    </row>
    <row r="191" spans="1:9" ht="23.25" customHeight="1" x14ac:dyDescent="0.2">
      <c r="A191" s="52"/>
      <c r="B191" s="53" t="s">
        <v>1144</v>
      </c>
      <c r="C191" s="54" t="s">
        <v>579</v>
      </c>
      <c r="D191" s="63" t="s">
        <v>260</v>
      </c>
      <c r="E191" s="54" t="s">
        <v>894</v>
      </c>
      <c r="F191" s="54" t="s">
        <v>895</v>
      </c>
      <c r="G191" s="53">
        <v>3</v>
      </c>
      <c r="H191" s="94"/>
      <c r="I191" s="130"/>
    </row>
    <row r="192" spans="1:9" ht="23.25" customHeight="1" x14ac:dyDescent="0.2">
      <c r="A192" s="52"/>
      <c r="B192" s="53" t="s">
        <v>1144</v>
      </c>
      <c r="C192" s="54" t="s">
        <v>579</v>
      </c>
      <c r="D192" s="63" t="s">
        <v>260</v>
      </c>
      <c r="E192" s="54" t="s">
        <v>896</v>
      </c>
      <c r="F192" s="54" t="s">
        <v>897</v>
      </c>
      <c r="G192" s="53">
        <v>3</v>
      </c>
      <c r="H192" s="94"/>
      <c r="I192" s="130"/>
    </row>
    <row r="193" spans="1:9" ht="15" customHeight="1" x14ac:dyDescent="0.2">
      <c r="A193" s="48"/>
      <c r="B193" s="49"/>
      <c r="C193" s="50"/>
      <c r="D193" s="62"/>
      <c r="E193" s="50"/>
      <c r="F193" s="54"/>
      <c r="G193" s="49">
        <v>20</v>
      </c>
      <c r="H193" s="95">
        <f>G193*277000</f>
        <v>5540000</v>
      </c>
      <c r="I193" s="130"/>
    </row>
    <row r="194" spans="1:9" ht="23.25" customHeight="1" x14ac:dyDescent="0.2">
      <c r="A194" s="52">
        <v>25</v>
      </c>
      <c r="B194" s="53">
        <v>19010426</v>
      </c>
      <c r="C194" s="54" t="s">
        <v>444</v>
      </c>
      <c r="D194" s="63">
        <v>37195</v>
      </c>
      <c r="E194" s="54" t="s">
        <v>1143</v>
      </c>
      <c r="F194" s="54" t="s">
        <v>1169</v>
      </c>
      <c r="G194" s="53">
        <v>3</v>
      </c>
      <c r="H194" s="94"/>
      <c r="I194" s="130"/>
    </row>
    <row r="195" spans="1:9" ht="23.25" customHeight="1" x14ac:dyDescent="0.2">
      <c r="A195" s="52"/>
      <c r="B195" s="53">
        <v>19010426</v>
      </c>
      <c r="C195" s="54" t="s">
        <v>444</v>
      </c>
      <c r="D195" s="63">
        <v>37195</v>
      </c>
      <c r="E195" s="54" t="s">
        <v>1105</v>
      </c>
      <c r="F195" s="54" t="s">
        <v>1110</v>
      </c>
      <c r="G195" s="53">
        <v>3</v>
      </c>
      <c r="H195" s="94"/>
      <c r="I195" s="130"/>
    </row>
    <row r="196" spans="1:9" ht="23.25" customHeight="1" x14ac:dyDescent="0.2">
      <c r="A196" s="52"/>
      <c r="B196" s="53">
        <v>19010426</v>
      </c>
      <c r="C196" s="54" t="s">
        <v>444</v>
      </c>
      <c r="D196" s="63">
        <v>37195</v>
      </c>
      <c r="E196" s="54" t="s">
        <v>1129</v>
      </c>
      <c r="F196" s="54" t="s">
        <v>1167</v>
      </c>
      <c r="G196" s="53">
        <v>3</v>
      </c>
      <c r="H196" s="94"/>
      <c r="I196" s="130"/>
    </row>
    <row r="197" spans="1:9" ht="23.25" customHeight="1" x14ac:dyDescent="0.2">
      <c r="A197" s="52"/>
      <c r="B197" s="53">
        <v>19010426</v>
      </c>
      <c r="C197" s="54" t="s">
        <v>444</v>
      </c>
      <c r="D197" s="63">
        <v>37195</v>
      </c>
      <c r="E197" s="54" t="s">
        <v>1128</v>
      </c>
      <c r="F197" s="54" t="s">
        <v>1168</v>
      </c>
      <c r="G197" s="53">
        <v>3</v>
      </c>
      <c r="H197" s="94"/>
      <c r="I197" s="130"/>
    </row>
    <row r="198" spans="1:9" ht="23.25" customHeight="1" x14ac:dyDescent="0.2">
      <c r="A198" s="52"/>
      <c r="B198" s="53" t="s">
        <v>1142</v>
      </c>
      <c r="C198" s="54" t="s">
        <v>444</v>
      </c>
      <c r="D198" s="63" t="s">
        <v>445</v>
      </c>
      <c r="E198" s="54" t="s">
        <v>442</v>
      </c>
      <c r="F198" s="54" t="s">
        <v>958</v>
      </c>
      <c r="G198" s="53">
        <v>3</v>
      </c>
      <c r="H198" s="94"/>
      <c r="I198" s="130"/>
    </row>
    <row r="199" spans="1:9" ht="23.25" customHeight="1" x14ac:dyDescent="0.2">
      <c r="A199" s="52"/>
      <c r="B199" s="53" t="s">
        <v>1142</v>
      </c>
      <c r="C199" s="54" t="s">
        <v>444</v>
      </c>
      <c r="D199" s="63" t="s">
        <v>445</v>
      </c>
      <c r="E199" s="54" t="s">
        <v>558</v>
      </c>
      <c r="F199" s="54" t="s">
        <v>559</v>
      </c>
      <c r="G199" s="53">
        <v>2</v>
      </c>
      <c r="H199" s="94"/>
      <c r="I199" s="130"/>
    </row>
    <row r="200" spans="1:9" ht="23.25" customHeight="1" x14ac:dyDescent="0.2">
      <c r="A200" s="52"/>
      <c r="B200" s="53" t="s">
        <v>1142</v>
      </c>
      <c r="C200" s="54" t="s">
        <v>444</v>
      </c>
      <c r="D200" s="63" t="s">
        <v>445</v>
      </c>
      <c r="E200" s="54" t="s">
        <v>742</v>
      </c>
      <c r="F200" s="54" t="s">
        <v>816</v>
      </c>
      <c r="G200" s="53">
        <v>2</v>
      </c>
      <c r="H200" s="94"/>
      <c r="I200" s="130"/>
    </row>
    <row r="201" spans="1:9" ht="23.25" customHeight="1" x14ac:dyDescent="0.2">
      <c r="A201" s="52"/>
      <c r="B201" s="53" t="s">
        <v>1142</v>
      </c>
      <c r="C201" s="54" t="s">
        <v>444</v>
      </c>
      <c r="D201" s="63" t="s">
        <v>445</v>
      </c>
      <c r="E201" s="54" t="s">
        <v>889</v>
      </c>
      <c r="F201" s="54" t="s">
        <v>890</v>
      </c>
      <c r="G201" s="53">
        <v>3</v>
      </c>
      <c r="H201" s="94"/>
      <c r="I201" s="130"/>
    </row>
    <row r="202" spans="1:9" ht="23.25" customHeight="1" x14ac:dyDescent="0.2">
      <c r="A202" s="52"/>
      <c r="B202" s="53" t="s">
        <v>1142</v>
      </c>
      <c r="C202" s="54" t="s">
        <v>444</v>
      </c>
      <c r="D202" s="63" t="s">
        <v>445</v>
      </c>
      <c r="E202" s="54" t="s">
        <v>894</v>
      </c>
      <c r="F202" s="54" t="s">
        <v>895</v>
      </c>
      <c r="G202" s="53">
        <v>3</v>
      </c>
      <c r="H202" s="94"/>
      <c r="I202" s="130"/>
    </row>
    <row r="203" spans="1:9" ht="23.25" customHeight="1" x14ac:dyDescent="0.2">
      <c r="A203" s="52"/>
      <c r="B203" s="53" t="s">
        <v>1142</v>
      </c>
      <c r="C203" s="54" t="s">
        <v>444</v>
      </c>
      <c r="D203" s="63" t="s">
        <v>445</v>
      </c>
      <c r="E203" s="54" t="s">
        <v>896</v>
      </c>
      <c r="F203" s="54" t="s">
        <v>897</v>
      </c>
      <c r="G203" s="53">
        <v>3</v>
      </c>
      <c r="H203" s="94"/>
      <c r="I203" s="130"/>
    </row>
    <row r="204" spans="1:9" ht="15" customHeight="1" x14ac:dyDescent="0.2">
      <c r="A204" s="48"/>
      <c r="B204" s="49"/>
      <c r="C204" s="50"/>
      <c r="D204" s="62"/>
      <c r="E204" s="50"/>
      <c r="F204" s="54"/>
      <c r="G204" s="49">
        <v>28</v>
      </c>
      <c r="H204" s="95">
        <f>G204*277000</f>
        <v>7756000</v>
      </c>
      <c r="I204" s="130"/>
    </row>
    <row r="205" spans="1:9" ht="25.5" customHeight="1" x14ac:dyDescent="0.2">
      <c r="A205" s="52">
        <v>26</v>
      </c>
      <c r="B205" s="53">
        <v>19010430</v>
      </c>
      <c r="C205" s="54" t="s">
        <v>580</v>
      </c>
      <c r="D205" s="63">
        <v>37126</v>
      </c>
      <c r="E205" s="54" t="s">
        <v>1129</v>
      </c>
      <c r="F205" s="54" t="s">
        <v>1167</v>
      </c>
      <c r="G205" s="53">
        <v>3</v>
      </c>
      <c r="H205" s="94"/>
      <c r="I205" s="130"/>
    </row>
    <row r="206" spans="1:9" ht="25.5" customHeight="1" x14ac:dyDescent="0.2">
      <c r="A206" s="52"/>
      <c r="B206" s="53">
        <v>19010430</v>
      </c>
      <c r="C206" s="54" t="s">
        <v>580</v>
      </c>
      <c r="D206" s="63">
        <v>37126</v>
      </c>
      <c r="E206" s="54" t="s">
        <v>1128</v>
      </c>
      <c r="F206" s="54" t="s">
        <v>1168</v>
      </c>
      <c r="G206" s="53">
        <v>3</v>
      </c>
      <c r="H206" s="94"/>
      <c r="I206" s="130"/>
    </row>
    <row r="207" spans="1:9" ht="25.5" customHeight="1" x14ac:dyDescent="0.2">
      <c r="A207" s="52"/>
      <c r="B207" s="53" t="s">
        <v>1141</v>
      </c>
      <c r="C207" s="54" t="s">
        <v>580</v>
      </c>
      <c r="D207" s="63" t="s">
        <v>581</v>
      </c>
      <c r="E207" s="54" t="s">
        <v>558</v>
      </c>
      <c r="F207" s="54" t="s">
        <v>559</v>
      </c>
      <c r="G207" s="53">
        <v>2</v>
      </c>
      <c r="H207" s="94"/>
      <c r="I207" s="130"/>
    </row>
    <row r="208" spans="1:9" ht="25.5" customHeight="1" x14ac:dyDescent="0.2">
      <c r="A208" s="52"/>
      <c r="B208" s="53" t="s">
        <v>1141</v>
      </c>
      <c r="C208" s="54" t="s">
        <v>580</v>
      </c>
      <c r="D208" s="63" t="s">
        <v>581</v>
      </c>
      <c r="E208" s="54" t="s">
        <v>889</v>
      </c>
      <c r="F208" s="54" t="s">
        <v>890</v>
      </c>
      <c r="G208" s="53">
        <v>3</v>
      </c>
      <c r="H208" s="94"/>
      <c r="I208" s="130"/>
    </row>
    <row r="209" spans="1:9" ht="25.5" customHeight="1" x14ac:dyDescent="0.2">
      <c r="A209" s="52"/>
      <c r="B209" s="53" t="s">
        <v>1141</v>
      </c>
      <c r="C209" s="54" t="s">
        <v>580</v>
      </c>
      <c r="D209" s="63" t="s">
        <v>581</v>
      </c>
      <c r="E209" s="54" t="s">
        <v>894</v>
      </c>
      <c r="F209" s="54" t="s">
        <v>895</v>
      </c>
      <c r="G209" s="53">
        <v>3</v>
      </c>
      <c r="H209" s="94"/>
      <c r="I209" s="130"/>
    </row>
    <row r="210" spans="1:9" ht="25.5" customHeight="1" x14ac:dyDescent="0.2">
      <c r="A210" s="52"/>
      <c r="B210" s="53" t="s">
        <v>1141</v>
      </c>
      <c r="C210" s="54" t="s">
        <v>580</v>
      </c>
      <c r="D210" s="63" t="s">
        <v>581</v>
      </c>
      <c r="E210" s="54" t="s">
        <v>896</v>
      </c>
      <c r="F210" s="54" t="s">
        <v>897</v>
      </c>
      <c r="G210" s="53">
        <v>3</v>
      </c>
      <c r="H210" s="94"/>
      <c r="I210" s="130"/>
    </row>
    <row r="211" spans="1:9" ht="15" customHeight="1" x14ac:dyDescent="0.2">
      <c r="A211" s="48"/>
      <c r="B211" s="49"/>
      <c r="C211" s="50"/>
      <c r="D211" s="62"/>
      <c r="E211" s="50"/>
      <c r="F211" s="54"/>
      <c r="G211" s="49">
        <v>17</v>
      </c>
      <c r="H211" s="95">
        <f>G211*277000</f>
        <v>4709000</v>
      </c>
      <c r="I211" s="130"/>
    </row>
    <row r="212" spans="1:9" ht="23.25" customHeight="1" x14ac:dyDescent="0.2">
      <c r="A212" s="52">
        <v>27</v>
      </c>
      <c r="B212" s="53">
        <v>19010433</v>
      </c>
      <c r="C212" s="54" t="s">
        <v>57</v>
      </c>
      <c r="D212" s="63">
        <v>37125</v>
      </c>
      <c r="E212" s="54" t="s">
        <v>1105</v>
      </c>
      <c r="F212" s="54" t="s">
        <v>1110</v>
      </c>
      <c r="G212" s="53">
        <v>3</v>
      </c>
      <c r="H212" s="94"/>
      <c r="I212" s="149" t="s">
        <v>1936</v>
      </c>
    </row>
    <row r="213" spans="1:9" ht="23.25" customHeight="1" x14ac:dyDescent="0.2">
      <c r="A213" s="52"/>
      <c r="B213" s="53">
        <v>19010433</v>
      </c>
      <c r="C213" s="54" t="s">
        <v>57</v>
      </c>
      <c r="D213" s="63">
        <v>37125</v>
      </c>
      <c r="E213" s="54" t="s">
        <v>1129</v>
      </c>
      <c r="F213" s="54" t="s">
        <v>1167</v>
      </c>
      <c r="G213" s="53">
        <v>3</v>
      </c>
      <c r="H213" s="94"/>
      <c r="I213" s="149"/>
    </row>
    <row r="214" spans="1:9" ht="23.25" customHeight="1" x14ac:dyDescent="0.2">
      <c r="A214" s="52"/>
      <c r="B214" s="53">
        <v>19010433</v>
      </c>
      <c r="C214" s="54" t="s">
        <v>57</v>
      </c>
      <c r="D214" s="63">
        <v>37125</v>
      </c>
      <c r="E214" s="54" t="s">
        <v>1128</v>
      </c>
      <c r="F214" s="54" t="s">
        <v>1168</v>
      </c>
      <c r="G214" s="53">
        <v>3</v>
      </c>
      <c r="H214" s="94"/>
      <c r="I214" s="149"/>
    </row>
    <row r="215" spans="1:9" ht="23.25" customHeight="1" x14ac:dyDescent="0.2">
      <c r="A215" s="52"/>
      <c r="B215" s="53" t="s">
        <v>1140</v>
      </c>
      <c r="C215" s="54" t="s">
        <v>57</v>
      </c>
      <c r="D215" s="63" t="s">
        <v>582</v>
      </c>
      <c r="E215" s="54" t="s">
        <v>558</v>
      </c>
      <c r="F215" s="54" t="s">
        <v>559</v>
      </c>
      <c r="G215" s="53">
        <v>2</v>
      </c>
      <c r="H215" s="94"/>
      <c r="I215" s="149"/>
    </row>
    <row r="216" spans="1:9" ht="23.25" customHeight="1" x14ac:dyDescent="0.2">
      <c r="A216" s="52"/>
      <c r="B216" s="53" t="s">
        <v>1140</v>
      </c>
      <c r="C216" s="54" t="s">
        <v>57</v>
      </c>
      <c r="D216" s="63" t="s">
        <v>582</v>
      </c>
      <c r="E216" s="54" t="s">
        <v>603</v>
      </c>
      <c r="F216" s="54" t="s">
        <v>604</v>
      </c>
      <c r="G216" s="53">
        <v>1</v>
      </c>
      <c r="H216" s="94"/>
      <c r="I216" s="149"/>
    </row>
    <row r="217" spans="1:9" ht="23.25" customHeight="1" x14ac:dyDescent="0.2">
      <c r="A217" s="52"/>
      <c r="B217" s="53" t="s">
        <v>1140</v>
      </c>
      <c r="C217" s="54" t="s">
        <v>57</v>
      </c>
      <c r="D217" s="63" t="s">
        <v>582</v>
      </c>
      <c r="E217" s="54" t="s">
        <v>889</v>
      </c>
      <c r="F217" s="54" t="s">
        <v>890</v>
      </c>
      <c r="G217" s="53">
        <v>3</v>
      </c>
      <c r="H217" s="94"/>
      <c r="I217" s="149"/>
    </row>
    <row r="218" spans="1:9" ht="23.25" customHeight="1" x14ac:dyDescent="0.2">
      <c r="A218" s="52"/>
      <c r="B218" s="53" t="s">
        <v>1140</v>
      </c>
      <c r="C218" s="54" t="s">
        <v>57</v>
      </c>
      <c r="D218" s="63" t="s">
        <v>582</v>
      </c>
      <c r="E218" s="54" t="s">
        <v>892</v>
      </c>
      <c r="F218" s="54" t="s">
        <v>893</v>
      </c>
      <c r="G218" s="53">
        <v>3</v>
      </c>
      <c r="H218" s="94"/>
      <c r="I218" s="149"/>
    </row>
    <row r="219" spans="1:9" ht="23.25" customHeight="1" x14ac:dyDescent="0.2">
      <c r="A219" s="52"/>
      <c r="B219" s="53" t="s">
        <v>1140</v>
      </c>
      <c r="C219" s="54" t="s">
        <v>57</v>
      </c>
      <c r="D219" s="63" t="s">
        <v>582</v>
      </c>
      <c r="E219" s="54" t="s">
        <v>894</v>
      </c>
      <c r="F219" s="54" t="s">
        <v>895</v>
      </c>
      <c r="G219" s="53">
        <v>3</v>
      </c>
      <c r="H219" s="94"/>
      <c r="I219" s="149"/>
    </row>
    <row r="220" spans="1:9" ht="23.25" customHeight="1" x14ac:dyDescent="0.2">
      <c r="A220" s="52"/>
      <c r="B220" s="53" t="s">
        <v>1140</v>
      </c>
      <c r="C220" s="54" t="s">
        <v>57</v>
      </c>
      <c r="D220" s="63" t="s">
        <v>582</v>
      </c>
      <c r="E220" s="54" t="s">
        <v>896</v>
      </c>
      <c r="F220" s="54" t="s">
        <v>897</v>
      </c>
      <c r="G220" s="53">
        <v>3</v>
      </c>
      <c r="H220" s="94"/>
      <c r="I220" s="149"/>
    </row>
    <row r="221" spans="1:9" ht="15" customHeight="1" x14ac:dyDescent="0.2">
      <c r="A221" s="48"/>
      <c r="B221" s="49"/>
      <c r="C221" s="50"/>
      <c r="D221" s="62"/>
      <c r="E221" s="50"/>
      <c r="F221" s="54"/>
      <c r="G221" s="49">
        <v>24</v>
      </c>
      <c r="H221" s="95">
        <f>G221*277000-500000</f>
        <v>6148000</v>
      </c>
      <c r="I221" s="149"/>
    </row>
    <row r="222" spans="1:9" ht="23.25" customHeight="1" x14ac:dyDescent="0.2">
      <c r="A222" s="52">
        <v>28</v>
      </c>
      <c r="B222" s="53">
        <v>19010434</v>
      </c>
      <c r="C222" s="54" t="s">
        <v>610</v>
      </c>
      <c r="D222" s="63">
        <v>37160</v>
      </c>
      <c r="E222" s="54" t="s">
        <v>1129</v>
      </c>
      <c r="F222" s="54" t="s">
        <v>1167</v>
      </c>
      <c r="G222" s="53">
        <v>3</v>
      </c>
      <c r="H222" s="94"/>
      <c r="I222" s="130"/>
    </row>
    <row r="223" spans="1:9" ht="23.25" customHeight="1" x14ac:dyDescent="0.2">
      <c r="A223" s="52"/>
      <c r="B223" s="53">
        <v>19010434</v>
      </c>
      <c r="C223" s="54" t="s">
        <v>610</v>
      </c>
      <c r="D223" s="63">
        <v>37160</v>
      </c>
      <c r="E223" s="54" t="s">
        <v>1128</v>
      </c>
      <c r="F223" s="54" t="s">
        <v>1168</v>
      </c>
      <c r="G223" s="53">
        <v>3</v>
      </c>
      <c r="H223" s="94"/>
      <c r="I223" s="130"/>
    </row>
    <row r="224" spans="1:9" ht="23.25" customHeight="1" x14ac:dyDescent="0.2">
      <c r="A224" s="52"/>
      <c r="B224" s="53" t="s">
        <v>1139</v>
      </c>
      <c r="C224" s="54" t="s">
        <v>610</v>
      </c>
      <c r="D224" s="63" t="s">
        <v>611</v>
      </c>
      <c r="E224" s="54" t="s">
        <v>603</v>
      </c>
      <c r="F224" s="54" t="s">
        <v>606</v>
      </c>
      <c r="G224" s="53">
        <v>1</v>
      </c>
      <c r="H224" s="94"/>
      <c r="I224" s="130"/>
    </row>
    <row r="225" spans="1:9" ht="23.25" customHeight="1" x14ac:dyDescent="0.2">
      <c r="A225" s="52"/>
      <c r="B225" s="53" t="s">
        <v>1139</v>
      </c>
      <c r="C225" s="54" t="s">
        <v>610</v>
      </c>
      <c r="D225" s="63" t="s">
        <v>611</v>
      </c>
      <c r="E225" s="54" t="s">
        <v>889</v>
      </c>
      <c r="F225" s="54" t="s">
        <v>890</v>
      </c>
      <c r="G225" s="53">
        <v>3</v>
      </c>
      <c r="H225" s="94"/>
      <c r="I225" s="130"/>
    </row>
    <row r="226" spans="1:9" ht="23.25" customHeight="1" x14ac:dyDescent="0.2">
      <c r="A226" s="52"/>
      <c r="B226" s="53" t="s">
        <v>1139</v>
      </c>
      <c r="C226" s="54" t="s">
        <v>610</v>
      </c>
      <c r="D226" s="63" t="s">
        <v>611</v>
      </c>
      <c r="E226" s="54" t="s">
        <v>892</v>
      </c>
      <c r="F226" s="54" t="s">
        <v>893</v>
      </c>
      <c r="G226" s="53">
        <v>3</v>
      </c>
      <c r="H226" s="94"/>
      <c r="I226" s="130"/>
    </row>
    <row r="227" spans="1:9" ht="23.25" customHeight="1" x14ac:dyDescent="0.2">
      <c r="A227" s="52"/>
      <c r="B227" s="53" t="s">
        <v>1139</v>
      </c>
      <c r="C227" s="54" t="s">
        <v>610</v>
      </c>
      <c r="D227" s="63" t="s">
        <v>611</v>
      </c>
      <c r="E227" s="54" t="s">
        <v>894</v>
      </c>
      <c r="F227" s="54" t="s">
        <v>895</v>
      </c>
      <c r="G227" s="53">
        <v>3</v>
      </c>
      <c r="H227" s="94"/>
      <c r="I227" s="130"/>
    </row>
    <row r="228" spans="1:9" ht="23.25" customHeight="1" x14ac:dyDescent="0.2">
      <c r="A228" s="52"/>
      <c r="B228" s="53" t="s">
        <v>1139</v>
      </c>
      <c r="C228" s="54" t="s">
        <v>610</v>
      </c>
      <c r="D228" s="63" t="s">
        <v>611</v>
      </c>
      <c r="E228" s="54" t="s">
        <v>896</v>
      </c>
      <c r="F228" s="54" t="s">
        <v>897</v>
      </c>
      <c r="G228" s="53">
        <v>3</v>
      </c>
      <c r="H228" s="94"/>
      <c r="I228" s="130"/>
    </row>
    <row r="229" spans="1:9" ht="15" customHeight="1" x14ac:dyDescent="0.2">
      <c r="A229" s="48"/>
      <c r="B229" s="49"/>
      <c r="C229" s="50"/>
      <c r="D229" s="62"/>
      <c r="E229" s="50"/>
      <c r="F229" s="54"/>
      <c r="G229" s="49">
        <v>19</v>
      </c>
      <c r="H229" s="95">
        <f>G229*277000</f>
        <v>5263000</v>
      </c>
      <c r="I229" s="130"/>
    </row>
    <row r="230" spans="1:9" ht="15" customHeight="1" x14ac:dyDescent="0.2">
      <c r="A230" s="52">
        <v>29</v>
      </c>
      <c r="B230" s="53">
        <v>19010436</v>
      </c>
      <c r="C230" s="54" t="s">
        <v>60</v>
      </c>
      <c r="D230" s="63">
        <v>36938</v>
      </c>
      <c r="E230" s="54" t="s">
        <v>1129</v>
      </c>
      <c r="F230" s="54" t="s">
        <v>1167</v>
      </c>
      <c r="G230" s="53">
        <v>3</v>
      </c>
      <c r="H230" s="94"/>
      <c r="I230" s="130"/>
    </row>
    <row r="231" spans="1:9" ht="15" customHeight="1" x14ac:dyDescent="0.2">
      <c r="A231" s="52"/>
      <c r="B231" s="53">
        <v>19010436</v>
      </c>
      <c r="C231" s="54" t="s">
        <v>60</v>
      </c>
      <c r="D231" s="63">
        <v>36938</v>
      </c>
      <c r="E231" s="54" t="s">
        <v>1128</v>
      </c>
      <c r="F231" s="54" t="s">
        <v>1168</v>
      </c>
      <c r="G231" s="53">
        <v>3</v>
      </c>
      <c r="H231" s="94"/>
      <c r="I231" s="130"/>
    </row>
    <row r="232" spans="1:9" ht="15" customHeight="1" x14ac:dyDescent="0.2">
      <c r="A232" s="52"/>
      <c r="B232" s="53" t="s">
        <v>1138</v>
      </c>
      <c r="C232" s="54" t="s">
        <v>60</v>
      </c>
      <c r="D232" s="63" t="s">
        <v>61</v>
      </c>
      <c r="E232" s="54" t="s">
        <v>1</v>
      </c>
      <c r="F232" s="54" t="s">
        <v>916</v>
      </c>
      <c r="G232" s="53">
        <v>3</v>
      </c>
      <c r="H232" s="94"/>
      <c r="I232" s="130"/>
    </row>
    <row r="233" spans="1:9" ht="15" customHeight="1" x14ac:dyDescent="0.2">
      <c r="A233" s="52"/>
      <c r="B233" s="53" t="s">
        <v>1138</v>
      </c>
      <c r="C233" s="54" t="s">
        <v>60</v>
      </c>
      <c r="D233" s="63" t="s">
        <v>61</v>
      </c>
      <c r="E233" s="54" t="s">
        <v>558</v>
      </c>
      <c r="F233" s="54" t="s">
        <v>559</v>
      </c>
      <c r="G233" s="53">
        <v>2</v>
      </c>
      <c r="H233" s="94"/>
      <c r="I233" s="130"/>
    </row>
    <row r="234" spans="1:9" ht="15" customHeight="1" x14ac:dyDescent="0.2">
      <c r="A234" s="52"/>
      <c r="B234" s="53" t="s">
        <v>1138</v>
      </c>
      <c r="C234" s="54" t="s">
        <v>60</v>
      </c>
      <c r="D234" s="63" t="s">
        <v>61</v>
      </c>
      <c r="E234" s="54" t="s">
        <v>655</v>
      </c>
      <c r="F234" s="54" t="s">
        <v>656</v>
      </c>
      <c r="G234" s="53">
        <v>1</v>
      </c>
      <c r="H234" s="94"/>
      <c r="I234" s="130"/>
    </row>
    <row r="235" spans="1:9" ht="15" customHeight="1" x14ac:dyDescent="0.2">
      <c r="A235" s="52"/>
      <c r="B235" s="53" t="s">
        <v>1138</v>
      </c>
      <c r="C235" s="54" t="s">
        <v>60</v>
      </c>
      <c r="D235" s="63" t="s">
        <v>61</v>
      </c>
      <c r="E235" s="54" t="s">
        <v>889</v>
      </c>
      <c r="F235" s="54" t="s">
        <v>890</v>
      </c>
      <c r="G235" s="53">
        <v>3</v>
      </c>
      <c r="H235" s="94"/>
      <c r="I235" s="130"/>
    </row>
    <row r="236" spans="1:9" ht="15" customHeight="1" x14ac:dyDescent="0.2">
      <c r="A236" s="52"/>
      <c r="B236" s="53" t="s">
        <v>1138</v>
      </c>
      <c r="C236" s="54" t="s">
        <v>60</v>
      </c>
      <c r="D236" s="63" t="s">
        <v>61</v>
      </c>
      <c r="E236" s="54" t="s">
        <v>894</v>
      </c>
      <c r="F236" s="54" t="s">
        <v>895</v>
      </c>
      <c r="G236" s="53">
        <v>3</v>
      </c>
      <c r="H236" s="94"/>
      <c r="I236" s="130"/>
    </row>
    <row r="237" spans="1:9" ht="15" customHeight="1" x14ac:dyDescent="0.2">
      <c r="A237" s="52"/>
      <c r="B237" s="53" t="s">
        <v>1138</v>
      </c>
      <c r="C237" s="54" t="s">
        <v>60</v>
      </c>
      <c r="D237" s="63" t="s">
        <v>61</v>
      </c>
      <c r="E237" s="54" t="s">
        <v>896</v>
      </c>
      <c r="F237" s="54" t="s">
        <v>897</v>
      </c>
      <c r="G237" s="53">
        <v>3</v>
      </c>
      <c r="H237" s="94"/>
      <c r="I237" s="130"/>
    </row>
    <row r="238" spans="1:9" ht="15" customHeight="1" x14ac:dyDescent="0.2">
      <c r="A238" s="48"/>
      <c r="B238" s="49"/>
      <c r="C238" s="50"/>
      <c r="D238" s="62"/>
      <c r="E238" s="50"/>
      <c r="F238" s="54"/>
      <c r="G238" s="49">
        <v>21</v>
      </c>
      <c r="H238" s="95">
        <f>G238*277000</f>
        <v>5817000</v>
      </c>
      <c r="I238" s="130"/>
    </row>
    <row r="239" spans="1:9" ht="15" customHeight="1" x14ac:dyDescent="0.2">
      <c r="A239" s="52">
        <v>30</v>
      </c>
      <c r="B239" s="53">
        <v>19010437</v>
      </c>
      <c r="C239" s="54" t="s">
        <v>583</v>
      </c>
      <c r="D239" s="63">
        <v>36956</v>
      </c>
      <c r="E239" s="54" t="s">
        <v>1129</v>
      </c>
      <c r="F239" s="54" t="s">
        <v>1167</v>
      </c>
      <c r="G239" s="53">
        <v>3</v>
      </c>
      <c r="H239" s="94"/>
      <c r="I239" s="149" t="s">
        <v>1942</v>
      </c>
    </row>
    <row r="240" spans="1:9" ht="15" customHeight="1" x14ac:dyDescent="0.2">
      <c r="A240" s="52"/>
      <c r="B240" s="53">
        <v>19010437</v>
      </c>
      <c r="C240" s="54" t="s">
        <v>583</v>
      </c>
      <c r="D240" s="63">
        <v>36956</v>
      </c>
      <c r="E240" s="54" t="s">
        <v>1128</v>
      </c>
      <c r="F240" s="54" t="s">
        <v>1168</v>
      </c>
      <c r="G240" s="53">
        <v>3</v>
      </c>
      <c r="H240" s="94"/>
      <c r="I240" s="149"/>
    </row>
    <row r="241" spans="1:9" ht="15" customHeight="1" x14ac:dyDescent="0.2">
      <c r="A241" s="52"/>
      <c r="B241" s="53" t="s">
        <v>1137</v>
      </c>
      <c r="C241" s="54" t="s">
        <v>583</v>
      </c>
      <c r="D241" s="63">
        <v>37045</v>
      </c>
      <c r="E241" s="54" t="s">
        <v>558</v>
      </c>
      <c r="F241" s="54" t="s">
        <v>559</v>
      </c>
      <c r="G241" s="53">
        <v>2</v>
      </c>
      <c r="H241" s="94"/>
      <c r="I241" s="149"/>
    </row>
    <row r="242" spans="1:9" ht="15" customHeight="1" x14ac:dyDescent="0.2">
      <c r="A242" s="52"/>
      <c r="B242" s="53" t="s">
        <v>1137</v>
      </c>
      <c r="C242" s="54" t="s">
        <v>583</v>
      </c>
      <c r="D242" s="63">
        <v>37045</v>
      </c>
      <c r="E242" s="54" t="s">
        <v>889</v>
      </c>
      <c r="F242" s="54" t="s">
        <v>890</v>
      </c>
      <c r="G242" s="53">
        <v>3</v>
      </c>
      <c r="H242" s="94"/>
      <c r="I242" s="149"/>
    </row>
    <row r="243" spans="1:9" ht="15" customHeight="1" x14ac:dyDescent="0.2">
      <c r="A243" s="52"/>
      <c r="B243" s="53" t="s">
        <v>1137</v>
      </c>
      <c r="C243" s="54" t="s">
        <v>583</v>
      </c>
      <c r="D243" s="63">
        <v>37045</v>
      </c>
      <c r="E243" s="54" t="s">
        <v>894</v>
      </c>
      <c r="F243" s="54" t="s">
        <v>895</v>
      </c>
      <c r="G243" s="53">
        <v>3</v>
      </c>
      <c r="H243" s="94"/>
      <c r="I243" s="149"/>
    </row>
    <row r="244" spans="1:9" ht="15" customHeight="1" x14ac:dyDescent="0.2">
      <c r="A244" s="52"/>
      <c r="B244" s="53" t="s">
        <v>1137</v>
      </c>
      <c r="C244" s="54" t="s">
        <v>583</v>
      </c>
      <c r="D244" s="63">
        <v>37045</v>
      </c>
      <c r="E244" s="54" t="s">
        <v>896</v>
      </c>
      <c r="F244" s="54" t="s">
        <v>897</v>
      </c>
      <c r="G244" s="53">
        <v>3</v>
      </c>
      <c r="H244" s="94"/>
      <c r="I244" s="149"/>
    </row>
    <row r="245" spans="1:9" ht="15" customHeight="1" x14ac:dyDescent="0.2">
      <c r="A245" s="48"/>
      <c r="B245" s="49"/>
      <c r="C245" s="50"/>
      <c r="D245" s="62"/>
      <c r="E245" s="50"/>
      <c r="F245" s="54"/>
      <c r="G245" s="49">
        <v>17</v>
      </c>
      <c r="H245" s="95">
        <f>G245*277000-500000</f>
        <v>4209000</v>
      </c>
      <c r="I245" s="149"/>
    </row>
    <row r="246" spans="1:9" ht="15" customHeight="1" x14ac:dyDescent="0.2">
      <c r="A246" s="52">
        <v>31</v>
      </c>
      <c r="B246" s="53">
        <v>19010445</v>
      </c>
      <c r="C246" s="54" t="s">
        <v>584</v>
      </c>
      <c r="D246" s="63">
        <v>37123</v>
      </c>
      <c r="E246" s="54" t="s">
        <v>1129</v>
      </c>
      <c r="F246" s="54" t="s">
        <v>1167</v>
      </c>
      <c r="G246" s="53">
        <v>3</v>
      </c>
      <c r="H246" s="94"/>
      <c r="I246" s="130"/>
    </row>
    <row r="247" spans="1:9" ht="15" customHeight="1" x14ac:dyDescent="0.2">
      <c r="A247" s="52"/>
      <c r="B247" s="53">
        <v>19010445</v>
      </c>
      <c r="C247" s="54" t="s">
        <v>584</v>
      </c>
      <c r="D247" s="63">
        <v>37123</v>
      </c>
      <c r="E247" s="54" t="s">
        <v>1128</v>
      </c>
      <c r="F247" s="54" t="s">
        <v>1168</v>
      </c>
      <c r="G247" s="53">
        <v>3</v>
      </c>
      <c r="H247" s="94"/>
      <c r="I247" s="130"/>
    </row>
    <row r="248" spans="1:9" ht="15" customHeight="1" x14ac:dyDescent="0.2">
      <c r="A248" s="52"/>
      <c r="B248" s="53" t="s">
        <v>1136</v>
      </c>
      <c r="C248" s="54" t="s">
        <v>584</v>
      </c>
      <c r="D248" s="63" t="s">
        <v>585</v>
      </c>
      <c r="E248" s="54" t="s">
        <v>558</v>
      </c>
      <c r="F248" s="54" t="s">
        <v>559</v>
      </c>
      <c r="G248" s="53">
        <v>2</v>
      </c>
      <c r="H248" s="94"/>
      <c r="I248" s="130"/>
    </row>
    <row r="249" spans="1:9" ht="15" customHeight="1" x14ac:dyDescent="0.2">
      <c r="A249" s="52"/>
      <c r="B249" s="53" t="s">
        <v>1136</v>
      </c>
      <c r="C249" s="54" t="s">
        <v>584</v>
      </c>
      <c r="D249" s="63" t="s">
        <v>585</v>
      </c>
      <c r="E249" s="54" t="s">
        <v>889</v>
      </c>
      <c r="F249" s="54" t="s">
        <v>890</v>
      </c>
      <c r="G249" s="53">
        <v>3</v>
      </c>
      <c r="H249" s="94"/>
      <c r="I249" s="130"/>
    </row>
    <row r="250" spans="1:9" ht="15" customHeight="1" x14ac:dyDescent="0.2">
      <c r="A250" s="52"/>
      <c r="B250" s="53" t="s">
        <v>1136</v>
      </c>
      <c r="C250" s="54" t="s">
        <v>584</v>
      </c>
      <c r="D250" s="63" t="s">
        <v>585</v>
      </c>
      <c r="E250" s="54" t="s">
        <v>894</v>
      </c>
      <c r="F250" s="54" t="s">
        <v>895</v>
      </c>
      <c r="G250" s="53">
        <v>3</v>
      </c>
      <c r="H250" s="94"/>
      <c r="I250" s="130"/>
    </row>
    <row r="251" spans="1:9" ht="15" customHeight="1" x14ac:dyDescent="0.2">
      <c r="A251" s="52"/>
      <c r="B251" s="53" t="s">
        <v>1136</v>
      </c>
      <c r="C251" s="54" t="s">
        <v>584</v>
      </c>
      <c r="D251" s="63" t="s">
        <v>585</v>
      </c>
      <c r="E251" s="54" t="s">
        <v>896</v>
      </c>
      <c r="F251" s="54" t="s">
        <v>897</v>
      </c>
      <c r="G251" s="53">
        <v>3</v>
      </c>
      <c r="H251" s="94"/>
      <c r="I251" s="130"/>
    </row>
    <row r="252" spans="1:9" ht="15" customHeight="1" x14ac:dyDescent="0.2">
      <c r="A252" s="48"/>
      <c r="B252" s="49"/>
      <c r="C252" s="50"/>
      <c r="D252" s="62"/>
      <c r="E252" s="50"/>
      <c r="F252" s="54"/>
      <c r="G252" s="49">
        <v>17</v>
      </c>
      <c r="H252" s="95">
        <f>G252*277000</f>
        <v>4709000</v>
      </c>
      <c r="I252" s="130"/>
    </row>
    <row r="253" spans="1:9" ht="21.75" customHeight="1" x14ac:dyDescent="0.2">
      <c r="A253" s="52">
        <v>32</v>
      </c>
      <c r="B253" s="53">
        <v>19010451</v>
      </c>
      <c r="C253" s="54" t="s">
        <v>225</v>
      </c>
      <c r="D253" s="63">
        <v>37079</v>
      </c>
      <c r="E253" s="54" t="s">
        <v>1105</v>
      </c>
      <c r="F253" s="54" t="s">
        <v>1110</v>
      </c>
      <c r="G253" s="53">
        <v>3</v>
      </c>
      <c r="H253" s="94"/>
      <c r="I253" s="149" t="s">
        <v>1940</v>
      </c>
    </row>
    <row r="254" spans="1:9" ht="21.75" customHeight="1" x14ac:dyDescent="0.2">
      <c r="A254" s="52"/>
      <c r="B254" s="53">
        <v>19010451</v>
      </c>
      <c r="C254" s="54" t="s">
        <v>225</v>
      </c>
      <c r="D254" s="63">
        <v>37079</v>
      </c>
      <c r="E254" s="54" t="s">
        <v>1129</v>
      </c>
      <c r="F254" s="54" t="s">
        <v>1167</v>
      </c>
      <c r="G254" s="53">
        <v>3</v>
      </c>
      <c r="H254" s="94"/>
      <c r="I254" s="149"/>
    </row>
    <row r="255" spans="1:9" ht="21.75" customHeight="1" x14ac:dyDescent="0.2">
      <c r="A255" s="52"/>
      <c r="B255" s="53">
        <v>19010451</v>
      </c>
      <c r="C255" s="54" t="s">
        <v>225</v>
      </c>
      <c r="D255" s="63">
        <v>37079</v>
      </c>
      <c r="E255" s="54" t="s">
        <v>1128</v>
      </c>
      <c r="F255" s="54" t="s">
        <v>1168</v>
      </c>
      <c r="G255" s="53">
        <v>3</v>
      </c>
      <c r="H255" s="94"/>
      <c r="I255" s="149"/>
    </row>
    <row r="256" spans="1:9" ht="21.75" customHeight="1" x14ac:dyDescent="0.2">
      <c r="A256" s="52"/>
      <c r="B256" s="53" t="s">
        <v>1135</v>
      </c>
      <c r="C256" s="54" t="s">
        <v>225</v>
      </c>
      <c r="D256" s="63">
        <v>37079</v>
      </c>
      <c r="E256" s="54" t="s">
        <v>558</v>
      </c>
      <c r="F256" s="54" t="s">
        <v>559</v>
      </c>
      <c r="G256" s="53">
        <v>2</v>
      </c>
      <c r="H256" s="94"/>
      <c r="I256" s="149"/>
    </row>
    <row r="257" spans="1:9" ht="21.75" customHeight="1" x14ac:dyDescent="0.2">
      <c r="A257" s="52"/>
      <c r="B257" s="53" t="s">
        <v>1135</v>
      </c>
      <c r="C257" s="54" t="s">
        <v>225</v>
      </c>
      <c r="D257" s="63">
        <v>37079</v>
      </c>
      <c r="E257" s="54" t="s">
        <v>889</v>
      </c>
      <c r="F257" s="54" t="s">
        <v>890</v>
      </c>
      <c r="G257" s="53">
        <v>3</v>
      </c>
      <c r="H257" s="94"/>
      <c r="I257" s="149"/>
    </row>
    <row r="258" spans="1:9" ht="21.75" customHeight="1" x14ac:dyDescent="0.2">
      <c r="A258" s="52"/>
      <c r="B258" s="53" t="s">
        <v>1135</v>
      </c>
      <c r="C258" s="54" t="s">
        <v>225</v>
      </c>
      <c r="D258" s="63">
        <v>37079</v>
      </c>
      <c r="E258" s="54" t="s">
        <v>892</v>
      </c>
      <c r="F258" s="54" t="s">
        <v>893</v>
      </c>
      <c r="G258" s="53">
        <v>3</v>
      </c>
      <c r="H258" s="94"/>
      <c r="I258" s="149"/>
    </row>
    <row r="259" spans="1:9" ht="21.75" customHeight="1" x14ac:dyDescent="0.2">
      <c r="A259" s="52"/>
      <c r="B259" s="53" t="s">
        <v>1135</v>
      </c>
      <c r="C259" s="54" t="s">
        <v>225</v>
      </c>
      <c r="D259" s="63">
        <v>37079</v>
      </c>
      <c r="E259" s="54" t="s">
        <v>894</v>
      </c>
      <c r="F259" s="54" t="s">
        <v>895</v>
      </c>
      <c r="G259" s="53">
        <v>3</v>
      </c>
      <c r="H259" s="94"/>
      <c r="I259" s="149"/>
    </row>
    <row r="260" spans="1:9" ht="21.75" customHeight="1" x14ac:dyDescent="0.2">
      <c r="A260" s="52"/>
      <c r="B260" s="53" t="s">
        <v>1135</v>
      </c>
      <c r="C260" s="54" t="s">
        <v>225</v>
      </c>
      <c r="D260" s="63">
        <v>37079</v>
      </c>
      <c r="E260" s="54" t="s">
        <v>896</v>
      </c>
      <c r="F260" s="54" t="s">
        <v>897</v>
      </c>
      <c r="G260" s="53">
        <v>3</v>
      </c>
      <c r="H260" s="94"/>
      <c r="I260" s="149"/>
    </row>
    <row r="261" spans="1:9" ht="15" customHeight="1" x14ac:dyDescent="0.2">
      <c r="A261" s="48"/>
      <c r="B261" s="49"/>
      <c r="C261" s="50"/>
      <c r="D261" s="62"/>
      <c r="E261" s="50"/>
      <c r="F261" s="54"/>
      <c r="G261" s="49">
        <v>23</v>
      </c>
      <c r="H261" s="95">
        <f>G261*277000-1000000</f>
        <v>5371000</v>
      </c>
      <c r="I261" s="149"/>
    </row>
    <row r="262" spans="1:9" ht="24.75" customHeight="1" x14ac:dyDescent="0.2">
      <c r="A262" s="52">
        <v>33</v>
      </c>
      <c r="B262" s="53">
        <v>19010458</v>
      </c>
      <c r="C262" s="54" t="s">
        <v>425</v>
      </c>
      <c r="D262" s="63">
        <v>37204</v>
      </c>
      <c r="E262" s="54" t="s">
        <v>408</v>
      </c>
      <c r="F262" s="54" t="s">
        <v>421</v>
      </c>
      <c r="G262" s="53">
        <v>3</v>
      </c>
      <c r="H262" s="94"/>
      <c r="I262" s="130"/>
    </row>
    <row r="263" spans="1:9" ht="21.75" customHeight="1" x14ac:dyDescent="0.2">
      <c r="A263" s="52"/>
      <c r="B263" s="53">
        <v>19010458</v>
      </c>
      <c r="C263" s="54" t="s">
        <v>425</v>
      </c>
      <c r="D263" s="63">
        <v>37204</v>
      </c>
      <c r="E263" s="54" t="s">
        <v>1129</v>
      </c>
      <c r="F263" s="54" t="s">
        <v>1167</v>
      </c>
      <c r="G263" s="53">
        <v>3</v>
      </c>
      <c r="H263" s="94"/>
      <c r="I263" s="130"/>
    </row>
    <row r="264" spans="1:9" ht="21.75" customHeight="1" x14ac:dyDescent="0.2">
      <c r="A264" s="52"/>
      <c r="B264" s="53">
        <v>19010458</v>
      </c>
      <c r="C264" s="54" t="s">
        <v>425</v>
      </c>
      <c r="D264" s="63">
        <v>37204</v>
      </c>
      <c r="E264" s="54" t="s">
        <v>1128</v>
      </c>
      <c r="F264" s="54" t="s">
        <v>1168</v>
      </c>
      <c r="G264" s="53">
        <v>3</v>
      </c>
      <c r="H264" s="94"/>
      <c r="I264" s="130"/>
    </row>
    <row r="265" spans="1:9" ht="21.75" customHeight="1" x14ac:dyDescent="0.2">
      <c r="A265" s="52"/>
      <c r="B265" s="53" t="s">
        <v>1134</v>
      </c>
      <c r="C265" s="54" t="s">
        <v>425</v>
      </c>
      <c r="D265" s="63">
        <v>37145</v>
      </c>
      <c r="E265" s="54" t="s">
        <v>558</v>
      </c>
      <c r="F265" s="54" t="s">
        <v>559</v>
      </c>
      <c r="G265" s="53">
        <v>2</v>
      </c>
      <c r="H265" s="94"/>
      <c r="I265" s="130"/>
    </row>
    <row r="266" spans="1:9" ht="21.75" customHeight="1" x14ac:dyDescent="0.2">
      <c r="A266" s="52"/>
      <c r="B266" s="53" t="s">
        <v>1134</v>
      </c>
      <c r="C266" s="54" t="s">
        <v>425</v>
      </c>
      <c r="D266" s="63">
        <v>37145</v>
      </c>
      <c r="E266" s="54" t="s">
        <v>603</v>
      </c>
      <c r="F266" s="54" t="s">
        <v>604</v>
      </c>
      <c r="G266" s="53">
        <v>1</v>
      </c>
      <c r="H266" s="94"/>
      <c r="I266" s="130"/>
    </row>
    <row r="267" spans="1:9" ht="21.75" customHeight="1" x14ac:dyDescent="0.2">
      <c r="A267" s="52"/>
      <c r="B267" s="53" t="s">
        <v>1134</v>
      </c>
      <c r="C267" s="54" t="s">
        <v>425</v>
      </c>
      <c r="D267" s="63">
        <v>37145</v>
      </c>
      <c r="E267" s="54" t="s">
        <v>889</v>
      </c>
      <c r="F267" s="54" t="s">
        <v>890</v>
      </c>
      <c r="G267" s="53">
        <v>3</v>
      </c>
      <c r="H267" s="94"/>
      <c r="I267" s="130"/>
    </row>
    <row r="268" spans="1:9" ht="21.75" customHeight="1" x14ac:dyDescent="0.2">
      <c r="A268" s="52"/>
      <c r="B268" s="53" t="s">
        <v>1134</v>
      </c>
      <c r="C268" s="54" t="s">
        <v>425</v>
      </c>
      <c r="D268" s="63">
        <v>37145</v>
      </c>
      <c r="E268" s="54" t="s">
        <v>892</v>
      </c>
      <c r="F268" s="54" t="s">
        <v>893</v>
      </c>
      <c r="G268" s="53">
        <v>3</v>
      </c>
      <c r="H268" s="94"/>
      <c r="I268" s="130"/>
    </row>
    <row r="269" spans="1:9" ht="21.75" customHeight="1" x14ac:dyDescent="0.2">
      <c r="A269" s="52"/>
      <c r="B269" s="53" t="s">
        <v>1134</v>
      </c>
      <c r="C269" s="54" t="s">
        <v>425</v>
      </c>
      <c r="D269" s="63">
        <v>37145</v>
      </c>
      <c r="E269" s="54" t="s">
        <v>894</v>
      </c>
      <c r="F269" s="54" t="s">
        <v>895</v>
      </c>
      <c r="G269" s="53">
        <v>3</v>
      </c>
      <c r="H269" s="94"/>
      <c r="I269" s="130"/>
    </row>
    <row r="270" spans="1:9" ht="21.75" customHeight="1" x14ac:dyDescent="0.2">
      <c r="A270" s="52"/>
      <c r="B270" s="53" t="s">
        <v>1134</v>
      </c>
      <c r="C270" s="54" t="s">
        <v>425</v>
      </c>
      <c r="D270" s="63">
        <v>37145</v>
      </c>
      <c r="E270" s="54" t="s">
        <v>896</v>
      </c>
      <c r="F270" s="54" t="s">
        <v>897</v>
      </c>
      <c r="G270" s="53">
        <v>3</v>
      </c>
      <c r="H270" s="94"/>
      <c r="I270" s="130"/>
    </row>
    <row r="271" spans="1:9" ht="15" customHeight="1" x14ac:dyDescent="0.2">
      <c r="A271" s="48"/>
      <c r="B271" s="49"/>
      <c r="C271" s="50"/>
      <c r="D271" s="62"/>
      <c r="E271" s="50"/>
      <c r="F271" s="54"/>
      <c r="G271" s="49">
        <v>24</v>
      </c>
      <c r="H271" s="95">
        <f>G271*277000</f>
        <v>6648000</v>
      </c>
      <c r="I271" s="130"/>
    </row>
    <row r="272" spans="1:9" ht="15" customHeight="1" x14ac:dyDescent="0.2">
      <c r="A272" s="52">
        <v>34</v>
      </c>
      <c r="B272" s="53">
        <v>19010466</v>
      </c>
      <c r="C272" s="54" t="s">
        <v>587</v>
      </c>
      <c r="D272" s="63">
        <v>37106</v>
      </c>
      <c r="E272" s="54" t="s">
        <v>1129</v>
      </c>
      <c r="F272" s="54" t="s">
        <v>1167</v>
      </c>
      <c r="G272" s="53">
        <v>3</v>
      </c>
      <c r="H272" s="94"/>
      <c r="I272" s="130"/>
    </row>
    <row r="273" spans="1:9" ht="15" customHeight="1" x14ac:dyDescent="0.2">
      <c r="A273" s="52"/>
      <c r="B273" s="53">
        <v>19010466</v>
      </c>
      <c r="C273" s="54" t="s">
        <v>587</v>
      </c>
      <c r="D273" s="63">
        <v>37106</v>
      </c>
      <c r="E273" s="54" t="s">
        <v>1128</v>
      </c>
      <c r="F273" s="54" t="s">
        <v>1168</v>
      </c>
      <c r="G273" s="53">
        <v>3</v>
      </c>
      <c r="H273" s="94"/>
      <c r="I273" s="130"/>
    </row>
    <row r="274" spans="1:9" ht="15" customHeight="1" x14ac:dyDescent="0.2">
      <c r="A274" s="52"/>
      <c r="B274" s="53" t="s">
        <v>629</v>
      </c>
      <c r="C274" s="54" t="s">
        <v>587</v>
      </c>
      <c r="D274" s="63">
        <v>36958</v>
      </c>
      <c r="E274" s="54" t="s">
        <v>558</v>
      </c>
      <c r="F274" s="54" t="s">
        <v>559</v>
      </c>
      <c r="G274" s="53">
        <v>2</v>
      </c>
      <c r="H274" s="94"/>
      <c r="I274" s="130"/>
    </row>
    <row r="275" spans="1:9" ht="15" customHeight="1" x14ac:dyDescent="0.2">
      <c r="A275" s="52"/>
      <c r="B275" s="53" t="s">
        <v>629</v>
      </c>
      <c r="C275" s="54" t="s">
        <v>587</v>
      </c>
      <c r="D275" s="63">
        <v>36958</v>
      </c>
      <c r="E275" s="54" t="s">
        <v>617</v>
      </c>
      <c r="F275" s="54" t="s">
        <v>618</v>
      </c>
      <c r="G275" s="53">
        <v>1</v>
      </c>
      <c r="H275" s="94"/>
      <c r="I275" s="130"/>
    </row>
    <row r="276" spans="1:9" ht="15" customHeight="1" x14ac:dyDescent="0.2">
      <c r="A276" s="52"/>
      <c r="B276" s="53" t="s">
        <v>629</v>
      </c>
      <c r="C276" s="54" t="s">
        <v>587</v>
      </c>
      <c r="D276" s="63">
        <v>36958</v>
      </c>
      <c r="E276" s="54" t="s">
        <v>889</v>
      </c>
      <c r="F276" s="54" t="s">
        <v>890</v>
      </c>
      <c r="G276" s="53">
        <v>3</v>
      </c>
      <c r="H276" s="94"/>
      <c r="I276" s="130"/>
    </row>
    <row r="277" spans="1:9" ht="15" customHeight="1" x14ac:dyDescent="0.2">
      <c r="A277" s="52"/>
      <c r="B277" s="53" t="s">
        <v>629</v>
      </c>
      <c r="C277" s="54" t="s">
        <v>587</v>
      </c>
      <c r="D277" s="63">
        <v>36958</v>
      </c>
      <c r="E277" s="54" t="s">
        <v>894</v>
      </c>
      <c r="F277" s="54" t="s">
        <v>895</v>
      </c>
      <c r="G277" s="53">
        <v>3</v>
      </c>
      <c r="H277" s="94"/>
      <c r="I277" s="130"/>
    </row>
    <row r="278" spans="1:9" ht="15" customHeight="1" x14ac:dyDescent="0.2">
      <c r="A278" s="52"/>
      <c r="B278" s="53" t="s">
        <v>629</v>
      </c>
      <c r="C278" s="54" t="s">
        <v>587</v>
      </c>
      <c r="D278" s="63">
        <v>36958</v>
      </c>
      <c r="E278" s="54" t="s">
        <v>896</v>
      </c>
      <c r="F278" s="54" t="s">
        <v>897</v>
      </c>
      <c r="G278" s="53">
        <v>3</v>
      </c>
      <c r="H278" s="94"/>
      <c r="I278" s="130"/>
    </row>
    <row r="279" spans="1:9" ht="15" customHeight="1" x14ac:dyDescent="0.2">
      <c r="A279" s="48"/>
      <c r="B279" s="49"/>
      <c r="C279" s="50"/>
      <c r="D279" s="62"/>
      <c r="E279" s="50"/>
      <c r="F279" s="54"/>
      <c r="G279" s="49">
        <v>18</v>
      </c>
      <c r="H279" s="95">
        <f>G279*277000</f>
        <v>4986000</v>
      </c>
      <c r="I279" s="130"/>
    </row>
    <row r="280" spans="1:9" ht="15" customHeight="1" x14ac:dyDescent="0.2">
      <c r="A280" s="52">
        <v>35</v>
      </c>
      <c r="B280" s="53">
        <v>19010470</v>
      </c>
      <c r="C280" s="54" t="s">
        <v>588</v>
      </c>
      <c r="D280" s="63">
        <v>37040</v>
      </c>
      <c r="E280" s="54" t="s">
        <v>1129</v>
      </c>
      <c r="F280" s="54" t="s">
        <v>1167</v>
      </c>
      <c r="G280" s="53">
        <v>3</v>
      </c>
      <c r="H280" s="94"/>
      <c r="I280" s="130"/>
    </row>
    <row r="281" spans="1:9" ht="15" customHeight="1" x14ac:dyDescent="0.2">
      <c r="A281" s="52"/>
      <c r="B281" s="53">
        <v>19010470</v>
      </c>
      <c r="C281" s="54" t="s">
        <v>588</v>
      </c>
      <c r="D281" s="63">
        <v>37040</v>
      </c>
      <c r="E281" s="54" t="s">
        <v>1128</v>
      </c>
      <c r="F281" s="54" t="s">
        <v>1168</v>
      </c>
      <c r="G281" s="53">
        <v>3</v>
      </c>
      <c r="H281" s="94"/>
      <c r="I281" s="130"/>
    </row>
    <row r="282" spans="1:9" ht="15" customHeight="1" x14ac:dyDescent="0.2">
      <c r="A282" s="52"/>
      <c r="B282" s="53" t="s">
        <v>1133</v>
      </c>
      <c r="C282" s="54" t="s">
        <v>588</v>
      </c>
      <c r="D282" s="63" t="s">
        <v>217</v>
      </c>
      <c r="E282" s="54" t="s">
        <v>558</v>
      </c>
      <c r="F282" s="54" t="s">
        <v>559</v>
      </c>
      <c r="G282" s="53">
        <v>2</v>
      </c>
      <c r="H282" s="94"/>
      <c r="I282" s="130"/>
    </row>
    <row r="283" spans="1:9" ht="15" customHeight="1" x14ac:dyDescent="0.2">
      <c r="A283" s="52"/>
      <c r="B283" s="53" t="s">
        <v>1133</v>
      </c>
      <c r="C283" s="54" t="s">
        <v>588</v>
      </c>
      <c r="D283" s="63" t="s">
        <v>217</v>
      </c>
      <c r="E283" s="54" t="s">
        <v>889</v>
      </c>
      <c r="F283" s="54" t="s">
        <v>890</v>
      </c>
      <c r="G283" s="53">
        <v>3</v>
      </c>
      <c r="H283" s="94"/>
      <c r="I283" s="130"/>
    </row>
    <row r="284" spans="1:9" ht="20.25" customHeight="1" x14ac:dyDescent="0.2">
      <c r="A284" s="52"/>
      <c r="B284" s="53" t="s">
        <v>1133</v>
      </c>
      <c r="C284" s="54" t="s">
        <v>588</v>
      </c>
      <c r="D284" s="63" t="s">
        <v>217</v>
      </c>
      <c r="E284" s="54" t="s">
        <v>892</v>
      </c>
      <c r="F284" s="54" t="s">
        <v>893</v>
      </c>
      <c r="G284" s="53">
        <v>3</v>
      </c>
      <c r="H284" s="94"/>
      <c r="I284" s="130"/>
    </row>
    <row r="285" spans="1:9" ht="15" customHeight="1" x14ac:dyDescent="0.2">
      <c r="A285" s="52"/>
      <c r="B285" s="53" t="s">
        <v>1133</v>
      </c>
      <c r="C285" s="54" t="s">
        <v>588</v>
      </c>
      <c r="D285" s="63" t="s">
        <v>217</v>
      </c>
      <c r="E285" s="54" t="s">
        <v>894</v>
      </c>
      <c r="F285" s="54" t="s">
        <v>895</v>
      </c>
      <c r="G285" s="53">
        <v>3</v>
      </c>
      <c r="H285" s="94"/>
      <c r="I285" s="130"/>
    </row>
    <row r="286" spans="1:9" ht="15" customHeight="1" x14ac:dyDescent="0.2">
      <c r="A286" s="52"/>
      <c r="B286" s="53" t="s">
        <v>1133</v>
      </c>
      <c r="C286" s="54" t="s">
        <v>588</v>
      </c>
      <c r="D286" s="63" t="s">
        <v>217</v>
      </c>
      <c r="E286" s="54" t="s">
        <v>896</v>
      </c>
      <c r="F286" s="54" t="s">
        <v>897</v>
      </c>
      <c r="G286" s="53">
        <v>3</v>
      </c>
      <c r="H286" s="94"/>
      <c r="I286" s="130"/>
    </row>
    <row r="287" spans="1:9" ht="15" customHeight="1" x14ac:dyDescent="0.2">
      <c r="A287" s="48"/>
      <c r="B287" s="49"/>
      <c r="C287" s="50"/>
      <c r="D287" s="62"/>
      <c r="E287" s="50"/>
      <c r="F287" s="54"/>
      <c r="G287" s="49">
        <v>20</v>
      </c>
      <c r="H287" s="95">
        <f>G287*277000</f>
        <v>5540000</v>
      </c>
      <c r="I287" s="130"/>
    </row>
    <row r="288" spans="1:9" ht="22.5" customHeight="1" x14ac:dyDescent="0.2">
      <c r="A288" s="52">
        <v>36</v>
      </c>
      <c r="B288" s="53">
        <v>19010475</v>
      </c>
      <c r="C288" s="54" t="s">
        <v>589</v>
      </c>
      <c r="D288" s="63">
        <v>37084</v>
      </c>
      <c r="E288" s="54" t="s">
        <v>1129</v>
      </c>
      <c r="F288" s="54" t="s">
        <v>1167</v>
      </c>
      <c r="G288" s="53">
        <v>3</v>
      </c>
      <c r="H288" s="94"/>
      <c r="I288" s="130"/>
    </row>
    <row r="289" spans="1:9" ht="22.5" customHeight="1" x14ac:dyDescent="0.2">
      <c r="A289" s="52"/>
      <c r="B289" s="53">
        <v>19010475</v>
      </c>
      <c r="C289" s="54" t="s">
        <v>589</v>
      </c>
      <c r="D289" s="63">
        <v>37084</v>
      </c>
      <c r="E289" s="54" t="s">
        <v>1128</v>
      </c>
      <c r="F289" s="54" t="s">
        <v>1168</v>
      </c>
      <c r="G289" s="53">
        <v>3</v>
      </c>
      <c r="H289" s="94"/>
      <c r="I289" s="130"/>
    </row>
    <row r="290" spans="1:9" ht="22.5" customHeight="1" x14ac:dyDescent="0.2">
      <c r="A290" s="52"/>
      <c r="B290" s="53" t="s">
        <v>1132</v>
      </c>
      <c r="C290" s="54" t="s">
        <v>589</v>
      </c>
      <c r="D290" s="63">
        <v>37232</v>
      </c>
      <c r="E290" s="54" t="s">
        <v>558</v>
      </c>
      <c r="F290" s="54" t="s">
        <v>559</v>
      </c>
      <c r="G290" s="53">
        <v>2</v>
      </c>
      <c r="H290" s="94"/>
      <c r="I290" s="130"/>
    </row>
    <row r="291" spans="1:9" ht="22.5" customHeight="1" x14ac:dyDescent="0.2">
      <c r="A291" s="52"/>
      <c r="B291" s="53" t="s">
        <v>1132</v>
      </c>
      <c r="C291" s="54" t="s">
        <v>589</v>
      </c>
      <c r="D291" s="63">
        <v>37232</v>
      </c>
      <c r="E291" s="54" t="s">
        <v>655</v>
      </c>
      <c r="F291" s="54" t="s">
        <v>669</v>
      </c>
      <c r="G291" s="53">
        <v>1</v>
      </c>
      <c r="H291" s="94"/>
      <c r="I291" s="130"/>
    </row>
    <row r="292" spans="1:9" ht="22.5" customHeight="1" x14ac:dyDescent="0.2">
      <c r="A292" s="52"/>
      <c r="B292" s="53" t="s">
        <v>1132</v>
      </c>
      <c r="C292" s="54" t="s">
        <v>589</v>
      </c>
      <c r="D292" s="63">
        <v>37232</v>
      </c>
      <c r="E292" s="54" t="s">
        <v>889</v>
      </c>
      <c r="F292" s="54" t="s">
        <v>890</v>
      </c>
      <c r="G292" s="53">
        <v>3</v>
      </c>
      <c r="H292" s="94"/>
      <c r="I292" s="130"/>
    </row>
    <row r="293" spans="1:9" ht="22.5" customHeight="1" x14ac:dyDescent="0.2">
      <c r="A293" s="52"/>
      <c r="B293" s="53" t="s">
        <v>1132</v>
      </c>
      <c r="C293" s="54" t="s">
        <v>589</v>
      </c>
      <c r="D293" s="63">
        <v>37232</v>
      </c>
      <c r="E293" s="54" t="s">
        <v>894</v>
      </c>
      <c r="F293" s="54" t="s">
        <v>895</v>
      </c>
      <c r="G293" s="53">
        <v>3</v>
      </c>
      <c r="H293" s="94"/>
      <c r="I293" s="130"/>
    </row>
    <row r="294" spans="1:9" ht="22.5" customHeight="1" x14ac:dyDescent="0.2">
      <c r="A294" s="52"/>
      <c r="B294" s="53" t="s">
        <v>1132</v>
      </c>
      <c r="C294" s="54" t="s">
        <v>589</v>
      </c>
      <c r="D294" s="63">
        <v>37232</v>
      </c>
      <c r="E294" s="54" t="s">
        <v>896</v>
      </c>
      <c r="F294" s="54" t="s">
        <v>897</v>
      </c>
      <c r="G294" s="53">
        <v>3</v>
      </c>
      <c r="H294" s="94"/>
      <c r="I294" s="130"/>
    </row>
    <row r="295" spans="1:9" ht="15" customHeight="1" x14ac:dyDescent="0.2">
      <c r="A295" s="48"/>
      <c r="B295" s="49"/>
      <c r="C295" s="50"/>
      <c r="D295" s="62"/>
      <c r="E295" s="50"/>
      <c r="F295" s="54"/>
      <c r="G295" s="49">
        <v>18</v>
      </c>
      <c r="H295" s="95">
        <f>G295*277000</f>
        <v>4986000</v>
      </c>
      <c r="I295" s="130"/>
    </row>
    <row r="296" spans="1:9" ht="24.75" customHeight="1" x14ac:dyDescent="0.2">
      <c r="A296" s="52">
        <v>37</v>
      </c>
      <c r="B296" s="53">
        <v>19010476</v>
      </c>
      <c r="C296" s="54" t="s">
        <v>76</v>
      </c>
      <c r="D296" s="63">
        <v>36981</v>
      </c>
      <c r="E296" s="54" t="s">
        <v>1105</v>
      </c>
      <c r="F296" s="54" t="s">
        <v>1106</v>
      </c>
      <c r="G296" s="53">
        <v>3</v>
      </c>
      <c r="H296" s="94"/>
      <c r="I296" s="130"/>
    </row>
    <row r="297" spans="1:9" ht="24.75" customHeight="1" x14ac:dyDescent="0.2">
      <c r="A297" s="52"/>
      <c r="B297" s="53">
        <v>19010476</v>
      </c>
      <c r="C297" s="54" t="s">
        <v>76</v>
      </c>
      <c r="D297" s="63">
        <v>36981</v>
      </c>
      <c r="E297" s="54" t="s">
        <v>1129</v>
      </c>
      <c r="F297" s="54" t="s">
        <v>1167</v>
      </c>
      <c r="G297" s="53">
        <v>3</v>
      </c>
      <c r="H297" s="94"/>
      <c r="I297" s="130"/>
    </row>
    <row r="298" spans="1:9" ht="24.75" customHeight="1" x14ac:dyDescent="0.2">
      <c r="A298" s="52"/>
      <c r="B298" s="53">
        <v>19010476</v>
      </c>
      <c r="C298" s="54" t="s">
        <v>76</v>
      </c>
      <c r="D298" s="63">
        <v>36981</v>
      </c>
      <c r="E298" s="54" t="s">
        <v>1128</v>
      </c>
      <c r="F298" s="54" t="s">
        <v>1168</v>
      </c>
      <c r="G298" s="53">
        <v>3</v>
      </c>
      <c r="H298" s="94"/>
      <c r="I298" s="130"/>
    </row>
    <row r="299" spans="1:9" ht="24.75" customHeight="1" x14ac:dyDescent="0.2">
      <c r="A299" s="52"/>
      <c r="B299" s="53" t="s">
        <v>1131</v>
      </c>
      <c r="C299" s="54" t="s">
        <v>76</v>
      </c>
      <c r="D299" s="63" t="s">
        <v>77</v>
      </c>
      <c r="E299" s="54" t="s">
        <v>1</v>
      </c>
      <c r="F299" s="54" t="s">
        <v>916</v>
      </c>
      <c r="G299" s="53">
        <v>3</v>
      </c>
      <c r="H299" s="94"/>
      <c r="I299" s="130"/>
    </row>
    <row r="300" spans="1:9" ht="24.75" customHeight="1" x14ac:dyDescent="0.2">
      <c r="A300" s="52"/>
      <c r="B300" s="53" t="s">
        <v>1131</v>
      </c>
      <c r="C300" s="54" t="s">
        <v>76</v>
      </c>
      <c r="D300" s="63" t="s">
        <v>77</v>
      </c>
      <c r="E300" s="54" t="s">
        <v>558</v>
      </c>
      <c r="F300" s="54" t="s">
        <v>559</v>
      </c>
      <c r="G300" s="53">
        <v>2</v>
      </c>
      <c r="H300" s="94"/>
      <c r="I300" s="130"/>
    </row>
    <row r="301" spans="1:9" ht="24.75" customHeight="1" x14ac:dyDescent="0.2">
      <c r="A301" s="52"/>
      <c r="B301" s="53" t="s">
        <v>1131</v>
      </c>
      <c r="C301" s="54" t="s">
        <v>76</v>
      </c>
      <c r="D301" s="63" t="s">
        <v>77</v>
      </c>
      <c r="E301" s="54" t="s">
        <v>655</v>
      </c>
      <c r="F301" s="54" t="s">
        <v>656</v>
      </c>
      <c r="G301" s="53">
        <v>1</v>
      </c>
      <c r="H301" s="94"/>
      <c r="I301" s="130"/>
    </row>
    <row r="302" spans="1:9" ht="24.75" customHeight="1" x14ac:dyDescent="0.2">
      <c r="A302" s="52"/>
      <c r="B302" s="53" t="s">
        <v>1131</v>
      </c>
      <c r="C302" s="54" t="s">
        <v>76</v>
      </c>
      <c r="D302" s="63" t="s">
        <v>77</v>
      </c>
      <c r="E302" s="54" t="s">
        <v>889</v>
      </c>
      <c r="F302" s="54" t="s">
        <v>890</v>
      </c>
      <c r="G302" s="53">
        <v>3</v>
      </c>
      <c r="H302" s="94"/>
      <c r="I302" s="130"/>
    </row>
    <row r="303" spans="1:9" ht="24.75" customHeight="1" x14ac:dyDescent="0.2">
      <c r="A303" s="52"/>
      <c r="B303" s="53" t="s">
        <v>1131</v>
      </c>
      <c r="C303" s="54" t="s">
        <v>76</v>
      </c>
      <c r="D303" s="63" t="s">
        <v>77</v>
      </c>
      <c r="E303" s="54" t="s">
        <v>894</v>
      </c>
      <c r="F303" s="54" t="s">
        <v>895</v>
      </c>
      <c r="G303" s="53">
        <v>3</v>
      </c>
      <c r="H303" s="94"/>
      <c r="I303" s="130"/>
    </row>
    <row r="304" spans="1:9" ht="24.75" customHeight="1" x14ac:dyDescent="0.2">
      <c r="A304" s="52"/>
      <c r="B304" s="53" t="s">
        <v>1131</v>
      </c>
      <c r="C304" s="54" t="s">
        <v>76</v>
      </c>
      <c r="D304" s="63" t="s">
        <v>77</v>
      </c>
      <c r="E304" s="54" t="s">
        <v>896</v>
      </c>
      <c r="F304" s="54" t="s">
        <v>897</v>
      </c>
      <c r="G304" s="53">
        <v>3</v>
      </c>
      <c r="H304" s="94"/>
      <c r="I304" s="130"/>
    </row>
    <row r="305" spans="1:9" ht="15" customHeight="1" x14ac:dyDescent="0.2">
      <c r="A305" s="48"/>
      <c r="B305" s="49"/>
      <c r="C305" s="50"/>
      <c r="D305" s="62"/>
      <c r="E305" s="50"/>
      <c r="F305" s="54"/>
      <c r="G305" s="49">
        <v>24</v>
      </c>
      <c r="H305" s="95">
        <f>G305*277000</f>
        <v>6648000</v>
      </c>
      <c r="I305" s="130"/>
    </row>
    <row r="306" spans="1:9" ht="21.75" customHeight="1" x14ac:dyDescent="0.2">
      <c r="A306" s="52">
        <v>38</v>
      </c>
      <c r="B306" s="53">
        <v>19010479</v>
      </c>
      <c r="C306" s="54" t="s">
        <v>590</v>
      </c>
      <c r="D306" s="63">
        <v>37017</v>
      </c>
      <c r="E306" s="54" t="s">
        <v>1105</v>
      </c>
      <c r="F306" s="54" t="s">
        <v>1106</v>
      </c>
      <c r="G306" s="53">
        <v>3</v>
      </c>
      <c r="H306" s="94"/>
      <c r="I306" s="130"/>
    </row>
    <row r="307" spans="1:9" ht="21.75" customHeight="1" x14ac:dyDescent="0.2">
      <c r="A307" s="52"/>
      <c r="B307" s="53">
        <v>19010479</v>
      </c>
      <c r="C307" s="54" t="s">
        <v>590</v>
      </c>
      <c r="D307" s="63">
        <v>37017</v>
      </c>
      <c r="E307" s="54" t="s">
        <v>1129</v>
      </c>
      <c r="F307" s="54" t="s">
        <v>1167</v>
      </c>
      <c r="G307" s="53">
        <v>3</v>
      </c>
      <c r="H307" s="94"/>
      <c r="I307" s="130"/>
    </row>
    <row r="308" spans="1:9" ht="21.75" customHeight="1" x14ac:dyDescent="0.2">
      <c r="A308" s="52"/>
      <c r="B308" s="53">
        <v>19010479</v>
      </c>
      <c r="C308" s="54" t="s">
        <v>590</v>
      </c>
      <c r="D308" s="63">
        <v>37017</v>
      </c>
      <c r="E308" s="54" t="s">
        <v>1128</v>
      </c>
      <c r="F308" s="54" t="s">
        <v>1168</v>
      </c>
      <c r="G308" s="53">
        <v>3</v>
      </c>
      <c r="H308" s="94"/>
      <c r="I308" s="130"/>
    </row>
    <row r="309" spans="1:9" ht="21.75" customHeight="1" x14ac:dyDescent="0.2">
      <c r="A309" s="52"/>
      <c r="B309" s="53" t="s">
        <v>1130</v>
      </c>
      <c r="C309" s="54" t="s">
        <v>590</v>
      </c>
      <c r="D309" s="63">
        <v>37047</v>
      </c>
      <c r="E309" s="54" t="s">
        <v>558</v>
      </c>
      <c r="F309" s="54" t="s">
        <v>559</v>
      </c>
      <c r="G309" s="53">
        <v>2</v>
      </c>
      <c r="H309" s="94"/>
      <c r="I309" s="130"/>
    </row>
    <row r="310" spans="1:9" ht="21.75" customHeight="1" x14ac:dyDescent="0.2">
      <c r="A310" s="52"/>
      <c r="B310" s="53" t="s">
        <v>1130</v>
      </c>
      <c r="C310" s="54" t="s">
        <v>590</v>
      </c>
      <c r="D310" s="63">
        <v>37047</v>
      </c>
      <c r="E310" s="54" t="s">
        <v>889</v>
      </c>
      <c r="F310" s="54" t="s">
        <v>890</v>
      </c>
      <c r="G310" s="53">
        <v>3</v>
      </c>
      <c r="H310" s="94"/>
      <c r="I310" s="130"/>
    </row>
    <row r="311" spans="1:9" ht="21.75" customHeight="1" x14ac:dyDescent="0.2">
      <c r="A311" s="52"/>
      <c r="B311" s="53" t="s">
        <v>1130</v>
      </c>
      <c r="C311" s="54" t="s">
        <v>590</v>
      </c>
      <c r="D311" s="63">
        <v>37047</v>
      </c>
      <c r="E311" s="54" t="s">
        <v>892</v>
      </c>
      <c r="F311" s="54" t="s">
        <v>893</v>
      </c>
      <c r="G311" s="53">
        <v>3</v>
      </c>
      <c r="H311" s="94"/>
      <c r="I311" s="130"/>
    </row>
    <row r="312" spans="1:9" ht="21.75" customHeight="1" x14ac:dyDescent="0.2">
      <c r="A312" s="52"/>
      <c r="B312" s="53" t="s">
        <v>1130</v>
      </c>
      <c r="C312" s="54" t="s">
        <v>590</v>
      </c>
      <c r="D312" s="63">
        <v>37047</v>
      </c>
      <c r="E312" s="54" t="s">
        <v>894</v>
      </c>
      <c r="F312" s="54" t="s">
        <v>895</v>
      </c>
      <c r="G312" s="53">
        <v>3</v>
      </c>
      <c r="H312" s="94"/>
      <c r="I312" s="130"/>
    </row>
    <row r="313" spans="1:9" ht="21.75" customHeight="1" x14ac:dyDescent="0.2">
      <c r="A313" s="52"/>
      <c r="B313" s="53" t="s">
        <v>1130</v>
      </c>
      <c r="C313" s="54" t="s">
        <v>590</v>
      </c>
      <c r="D313" s="63">
        <v>37047</v>
      </c>
      <c r="E313" s="54" t="s">
        <v>896</v>
      </c>
      <c r="F313" s="54" t="s">
        <v>897</v>
      </c>
      <c r="G313" s="53">
        <v>3</v>
      </c>
      <c r="H313" s="94"/>
      <c r="I313" s="130"/>
    </row>
    <row r="314" spans="1:9" ht="18" customHeight="1" x14ac:dyDescent="0.2">
      <c r="A314" s="48"/>
      <c r="B314" s="49"/>
      <c r="C314" s="50"/>
      <c r="D314" s="62"/>
      <c r="E314" s="50"/>
      <c r="F314" s="54"/>
      <c r="G314" s="49">
        <v>23</v>
      </c>
      <c r="H314" s="95">
        <f>G314*277000</f>
        <v>6371000</v>
      </c>
      <c r="I314" s="130"/>
    </row>
  </sheetData>
  <autoFilter ref="A4:H314"/>
  <mergeCells count="10">
    <mergeCell ref="A1:C1"/>
    <mergeCell ref="A2:C2"/>
    <mergeCell ref="I34:I40"/>
    <mergeCell ref="I253:I261"/>
    <mergeCell ref="A3:I3"/>
    <mergeCell ref="I99:I106"/>
    <mergeCell ref="I123:I131"/>
    <mergeCell ref="I132:I139"/>
    <mergeCell ref="I212:I221"/>
    <mergeCell ref="I239:I245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topLeftCell="A328" workbookViewId="0">
      <selection activeCell="A140" sqref="A140:XFD144"/>
    </sheetView>
  </sheetViews>
  <sheetFormatPr defaultRowHeight="17.25" customHeight="1" x14ac:dyDescent="0.2"/>
  <cols>
    <col min="1" max="1" width="3.140625" style="11" customWidth="1"/>
    <col min="2" max="2" width="7.85546875" style="20" customWidth="1"/>
    <col min="3" max="3" width="23.28515625" style="20" customWidth="1"/>
    <col min="4" max="4" width="8.7109375" style="36" customWidth="1"/>
    <col min="5" max="5" width="30.28515625" style="20" customWidth="1"/>
    <col min="6" max="6" width="9.28515625" style="20" customWidth="1"/>
    <col min="7" max="7" width="4.140625" style="11" customWidth="1"/>
    <col min="8" max="8" width="8.42578125" style="13" customWidth="1"/>
    <col min="9" max="9" width="7.7109375" style="131" customWidth="1"/>
    <col min="10" max="16384" width="9.140625" style="20"/>
  </cols>
  <sheetData>
    <row r="1" spans="1:9" ht="17.25" customHeight="1" x14ac:dyDescent="0.2">
      <c r="A1" s="154" t="s">
        <v>1114</v>
      </c>
      <c r="B1" s="154"/>
      <c r="C1" s="154"/>
    </row>
    <row r="2" spans="1:9" ht="17.25" customHeight="1" x14ac:dyDescent="0.2">
      <c r="A2" s="155" t="s">
        <v>1112</v>
      </c>
      <c r="B2" s="155"/>
      <c r="C2" s="155"/>
    </row>
    <row r="3" spans="1:9" ht="34.5" customHeight="1" x14ac:dyDescent="0.2">
      <c r="A3" s="153" t="s">
        <v>1127</v>
      </c>
      <c r="B3" s="153"/>
      <c r="C3" s="153"/>
      <c r="D3" s="153"/>
      <c r="E3" s="153"/>
      <c r="F3" s="153"/>
      <c r="G3" s="153"/>
      <c r="H3" s="153"/>
      <c r="I3" s="153"/>
    </row>
    <row r="4" spans="1:9" ht="31.5" customHeight="1" x14ac:dyDescent="0.2">
      <c r="A4" s="18" t="s">
        <v>962</v>
      </c>
      <c r="B4" s="9" t="s">
        <v>910</v>
      </c>
      <c r="C4" s="9" t="s">
        <v>914</v>
      </c>
      <c r="D4" s="37" t="s">
        <v>915</v>
      </c>
      <c r="E4" s="9" t="s">
        <v>911</v>
      </c>
      <c r="F4" s="10" t="s">
        <v>912</v>
      </c>
      <c r="G4" s="9" t="s">
        <v>913</v>
      </c>
      <c r="H4" s="30" t="s">
        <v>963</v>
      </c>
      <c r="I4" s="30" t="s">
        <v>1924</v>
      </c>
    </row>
    <row r="5" spans="1:9" ht="24" customHeight="1" x14ac:dyDescent="0.2">
      <c r="A5" s="12">
        <v>1</v>
      </c>
      <c r="B5" s="6">
        <v>19010281</v>
      </c>
      <c r="C5" s="6" t="s">
        <v>414</v>
      </c>
      <c r="D5" s="8">
        <v>36912</v>
      </c>
      <c r="E5" s="6" t="s">
        <v>408</v>
      </c>
      <c r="F5" s="6" t="s">
        <v>415</v>
      </c>
      <c r="G5" s="5">
        <v>3</v>
      </c>
      <c r="H5" s="14"/>
      <c r="I5" s="6"/>
    </row>
    <row r="6" spans="1:9" ht="13.5" customHeight="1" x14ac:dyDescent="0.2">
      <c r="A6" s="12"/>
      <c r="B6" s="6" t="s">
        <v>991</v>
      </c>
      <c r="C6" s="6" t="s">
        <v>414</v>
      </c>
      <c r="D6" s="8">
        <v>36912</v>
      </c>
      <c r="E6" s="6" t="s">
        <v>436</v>
      </c>
      <c r="F6" s="6" t="s">
        <v>1078</v>
      </c>
      <c r="G6" s="5">
        <v>2</v>
      </c>
      <c r="H6" s="14"/>
      <c r="I6" s="6"/>
    </row>
    <row r="7" spans="1:9" ht="13.5" customHeight="1" x14ac:dyDescent="0.2">
      <c r="A7" s="12"/>
      <c r="B7" s="6">
        <v>19010281</v>
      </c>
      <c r="C7" s="6" t="s">
        <v>414</v>
      </c>
      <c r="D7" s="8">
        <v>36912</v>
      </c>
      <c r="E7" s="6" t="s">
        <v>526</v>
      </c>
      <c r="F7" s="6" t="s">
        <v>527</v>
      </c>
      <c r="G7" s="5">
        <v>3</v>
      </c>
      <c r="H7" s="14"/>
      <c r="I7" s="6"/>
    </row>
    <row r="8" spans="1:9" ht="13.5" customHeight="1" x14ac:dyDescent="0.2">
      <c r="A8" s="12"/>
      <c r="B8" s="6">
        <v>19010281</v>
      </c>
      <c r="C8" s="6" t="s">
        <v>414</v>
      </c>
      <c r="D8" s="8">
        <v>36912</v>
      </c>
      <c r="E8" s="6" t="s">
        <v>531</v>
      </c>
      <c r="F8" s="6" t="s">
        <v>532</v>
      </c>
      <c r="G8" s="5">
        <v>3</v>
      </c>
      <c r="H8" s="14"/>
      <c r="I8" s="6"/>
    </row>
    <row r="9" spans="1:9" ht="13.5" customHeight="1" x14ac:dyDescent="0.2">
      <c r="A9" s="12"/>
      <c r="B9" s="6" t="s">
        <v>991</v>
      </c>
      <c r="C9" s="6" t="s">
        <v>414</v>
      </c>
      <c r="D9" s="8" t="s">
        <v>557</v>
      </c>
      <c r="E9" s="6" t="s">
        <v>558</v>
      </c>
      <c r="F9" s="6" t="s">
        <v>559</v>
      </c>
      <c r="G9" s="5">
        <v>2</v>
      </c>
      <c r="H9" s="14"/>
      <c r="I9" s="6"/>
    </row>
    <row r="10" spans="1:9" ht="13.5" customHeight="1" x14ac:dyDescent="0.2">
      <c r="A10" s="12"/>
      <c r="B10" s="6" t="s">
        <v>991</v>
      </c>
      <c r="C10" s="6" t="s">
        <v>414</v>
      </c>
      <c r="D10" s="8" t="s">
        <v>557</v>
      </c>
      <c r="E10" s="6" t="s">
        <v>594</v>
      </c>
      <c r="F10" s="6" t="s">
        <v>1079</v>
      </c>
      <c r="G10" s="5">
        <v>3</v>
      </c>
      <c r="H10" s="14"/>
      <c r="I10" s="6"/>
    </row>
    <row r="11" spans="1:9" ht="13.5" customHeight="1" x14ac:dyDescent="0.2">
      <c r="A11" s="12"/>
      <c r="B11" s="6" t="s">
        <v>991</v>
      </c>
      <c r="C11" s="6" t="s">
        <v>414</v>
      </c>
      <c r="D11" s="8">
        <v>36912</v>
      </c>
      <c r="E11" s="6" t="s">
        <v>598</v>
      </c>
      <c r="F11" s="6" t="s">
        <v>1080</v>
      </c>
      <c r="G11" s="5">
        <v>3</v>
      </c>
      <c r="H11" s="14"/>
      <c r="I11" s="6"/>
    </row>
    <row r="12" spans="1:9" ht="13.5" customHeight="1" x14ac:dyDescent="0.2">
      <c r="A12" s="12"/>
      <c r="B12" s="6">
        <v>19010281</v>
      </c>
      <c r="C12" s="6" t="s">
        <v>414</v>
      </c>
      <c r="D12" s="8">
        <v>36912</v>
      </c>
      <c r="E12" s="6" t="s">
        <v>903</v>
      </c>
      <c r="F12" s="6" t="s">
        <v>1081</v>
      </c>
      <c r="G12" s="5">
        <v>3</v>
      </c>
      <c r="H12" s="14"/>
      <c r="I12" s="6"/>
    </row>
    <row r="13" spans="1:9" ht="21" customHeight="1" x14ac:dyDescent="0.2">
      <c r="A13" s="12"/>
      <c r="B13" s="6" t="s">
        <v>991</v>
      </c>
      <c r="C13" s="6" t="s">
        <v>414</v>
      </c>
      <c r="D13" s="8" t="s">
        <v>557</v>
      </c>
      <c r="E13" s="6" t="s">
        <v>904</v>
      </c>
      <c r="F13" s="6" t="s">
        <v>905</v>
      </c>
      <c r="G13" s="5">
        <v>3</v>
      </c>
      <c r="H13" s="14"/>
      <c r="I13" s="6"/>
    </row>
    <row r="14" spans="1:9" ht="15.75" customHeight="1" x14ac:dyDescent="0.2">
      <c r="A14" s="12"/>
      <c r="B14" s="6"/>
      <c r="C14" s="6"/>
      <c r="D14" s="8"/>
      <c r="E14" s="6"/>
      <c r="F14" s="6"/>
      <c r="G14" s="9">
        <f>SUM(G5:G13)</f>
        <v>25</v>
      </c>
      <c r="H14" s="30">
        <f>G14*280800</f>
        <v>7020000</v>
      </c>
      <c r="I14" s="6"/>
    </row>
    <row r="15" spans="1:9" ht="15.75" customHeight="1" x14ac:dyDescent="0.2">
      <c r="A15" s="12">
        <v>2</v>
      </c>
      <c r="B15" s="6" t="s">
        <v>967</v>
      </c>
      <c r="C15" s="6" t="s">
        <v>251</v>
      </c>
      <c r="D15" s="8">
        <v>36959</v>
      </c>
      <c r="E15" s="6" t="s">
        <v>249</v>
      </c>
      <c r="F15" s="6" t="s">
        <v>1077</v>
      </c>
      <c r="G15" s="5">
        <v>3</v>
      </c>
      <c r="H15" s="30"/>
      <c r="I15" s="6"/>
    </row>
    <row r="16" spans="1:9" ht="24" customHeight="1" x14ac:dyDescent="0.2">
      <c r="A16" s="12"/>
      <c r="B16" s="6">
        <v>19010286</v>
      </c>
      <c r="C16" s="6" t="s">
        <v>251</v>
      </c>
      <c r="D16" s="8">
        <v>37137</v>
      </c>
      <c r="E16" s="6" t="s">
        <v>408</v>
      </c>
      <c r="F16" s="6" t="s">
        <v>1116</v>
      </c>
      <c r="G16" s="5">
        <v>3</v>
      </c>
      <c r="H16" s="30"/>
      <c r="I16" s="6"/>
    </row>
    <row r="17" spans="1:9" ht="13.5" customHeight="1" x14ac:dyDescent="0.2">
      <c r="A17" s="12"/>
      <c r="B17" s="6">
        <v>19010286</v>
      </c>
      <c r="C17" s="6" t="s">
        <v>251</v>
      </c>
      <c r="D17" s="8">
        <v>37137</v>
      </c>
      <c r="E17" s="6" t="s">
        <v>526</v>
      </c>
      <c r="F17" s="6" t="s">
        <v>1117</v>
      </c>
      <c r="G17" s="5">
        <v>3</v>
      </c>
      <c r="H17" s="30"/>
      <c r="I17" s="6"/>
    </row>
    <row r="18" spans="1:9" ht="13.5" customHeight="1" x14ac:dyDescent="0.2">
      <c r="A18" s="12"/>
      <c r="B18" s="6">
        <v>19010286</v>
      </c>
      <c r="C18" s="6" t="s">
        <v>251</v>
      </c>
      <c r="D18" s="8">
        <v>37137</v>
      </c>
      <c r="E18" s="6" t="s">
        <v>531</v>
      </c>
      <c r="F18" s="6" t="s">
        <v>532</v>
      </c>
      <c r="G18" s="5">
        <v>3</v>
      </c>
      <c r="H18" s="30"/>
      <c r="I18" s="6"/>
    </row>
    <row r="19" spans="1:9" ht="13.5" customHeight="1" x14ac:dyDescent="0.2">
      <c r="A19" s="12"/>
      <c r="B19" s="6" t="s">
        <v>967</v>
      </c>
      <c r="C19" s="6" t="s">
        <v>251</v>
      </c>
      <c r="D19" s="8">
        <v>36959</v>
      </c>
      <c r="E19" s="6" t="s">
        <v>594</v>
      </c>
      <c r="F19" s="6" t="s">
        <v>1079</v>
      </c>
      <c r="G19" s="5">
        <v>3</v>
      </c>
      <c r="H19" s="30"/>
      <c r="I19" s="6"/>
    </row>
    <row r="20" spans="1:9" ht="13.5" customHeight="1" x14ac:dyDescent="0.2">
      <c r="A20" s="12"/>
      <c r="B20" s="6" t="s">
        <v>967</v>
      </c>
      <c r="C20" s="6" t="s">
        <v>251</v>
      </c>
      <c r="D20" s="8">
        <v>37137</v>
      </c>
      <c r="E20" s="6" t="s">
        <v>598</v>
      </c>
      <c r="F20" s="6" t="s">
        <v>1080</v>
      </c>
      <c r="G20" s="5">
        <v>3</v>
      </c>
      <c r="H20" s="30"/>
      <c r="I20" s="6"/>
    </row>
    <row r="21" spans="1:9" ht="13.5" customHeight="1" x14ac:dyDescent="0.2">
      <c r="A21" s="12"/>
      <c r="B21" s="6" t="s">
        <v>967</v>
      </c>
      <c r="C21" s="6" t="s">
        <v>251</v>
      </c>
      <c r="D21" s="8">
        <v>36959</v>
      </c>
      <c r="E21" s="6" t="s">
        <v>655</v>
      </c>
      <c r="F21" s="6" t="s">
        <v>656</v>
      </c>
      <c r="G21" s="5">
        <v>1</v>
      </c>
      <c r="H21" s="30"/>
      <c r="I21" s="6"/>
    </row>
    <row r="22" spans="1:9" ht="13.5" customHeight="1" x14ac:dyDescent="0.2">
      <c r="A22" s="12"/>
      <c r="B22" s="6">
        <v>19010286</v>
      </c>
      <c r="C22" s="6" t="s">
        <v>251</v>
      </c>
      <c r="D22" s="8">
        <v>37137</v>
      </c>
      <c r="E22" s="6" t="s">
        <v>903</v>
      </c>
      <c r="F22" s="6" t="s">
        <v>1118</v>
      </c>
      <c r="G22" s="5">
        <v>3</v>
      </c>
      <c r="H22" s="30"/>
      <c r="I22" s="6"/>
    </row>
    <row r="23" spans="1:9" ht="21" customHeight="1" x14ac:dyDescent="0.2">
      <c r="A23" s="12"/>
      <c r="B23" s="6" t="s">
        <v>967</v>
      </c>
      <c r="C23" s="6" t="s">
        <v>251</v>
      </c>
      <c r="D23" s="8">
        <v>36959</v>
      </c>
      <c r="E23" s="6" t="s">
        <v>904</v>
      </c>
      <c r="F23" s="6" t="s">
        <v>905</v>
      </c>
      <c r="G23" s="5">
        <v>3</v>
      </c>
      <c r="H23" s="30"/>
      <c r="I23" s="6"/>
    </row>
    <row r="24" spans="1:9" ht="15.75" customHeight="1" x14ac:dyDescent="0.2">
      <c r="A24" s="12"/>
      <c r="B24" s="6"/>
      <c r="C24" s="6"/>
      <c r="D24" s="8"/>
      <c r="E24" s="6"/>
      <c r="F24" s="6"/>
      <c r="G24" s="9">
        <f>SUM(G15:G23)</f>
        <v>25</v>
      </c>
      <c r="H24" s="30">
        <f>G24*280800</f>
        <v>7020000</v>
      </c>
      <c r="I24" s="6"/>
    </row>
    <row r="25" spans="1:9" ht="13.5" customHeight="1" x14ac:dyDescent="0.2">
      <c r="A25" s="12">
        <v>3</v>
      </c>
      <c r="B25" s="6" t="s">
        <v>965</v>
      </c>
      <c r="C25" s="6" t="s">
        <v>246</v>
      </c>
      <c r="D25" s="8">
        <v>37057</v>
      </c>
      <c r="E25" s="6" t="s">
        <v>245</v>
      </c>
      <c r="F25" s="6" t="s">
        <v>1076</v>
      </c>
      <c r="G25" s="5">
        <v>3</v>
      </c>
      <c r="H25" s="30"/>
      <c r="I25" s="6"/>
    </row>
    <row r="26" spans="1:9" ht="13.5" customHeight="1" x14ac:dyDescent="0.2">
      <c r="A26" s="12"/>
      <c r="B26" s="6" t="s">
        <v>965</v>
      </c>
      <c r="C26" s="6" t="s">
        <v>246</v>
      </c>
      <c r="D26" s="8" t="s">
        <v>248</v>
      </c>
      <c r="E26" s="6" t="s">
        <v>249</v>
      </c>
      <c r="F26" s="6" t="s">
        <v>1077</v>
      </c>
      <c r="G26" s="5">
        <v>3</v>
      </c>
      <c r="H26" s="30"/>
      <c r="I26" s="6"/>
    </row>
    <row r="27" spans="1:9" ht="13.5" customHeight="1" x14ac:dyDescent="0.2">
      <c r="A27" s="12"/>
      <c r="B27" s="6">
        <v>19010289</v>
      </c>
      <c r="C27" s="6" t="s">
        <v>246</v>
      </c>
      <c r="D27" s="8">
        <v>37057</v>
      </c>
      <c r="E27" s="6" t="s">
        <v>526</v>
      </c>
      <c r="F27" s="6" t="s">
        <v>527</v>
      </c>
      <c r="G27" s="5">
        <v>3</v>
      </c>
      <c r="H27" s="30"/>
      <c r="I27" s="6"/>
    </row>
    <row r="28" spans="1:9" ht="13.5" customHeight="1" x14ac:dyDescent="0.2">
      <c r="A28" s="12"/>
      <c r="B28" s="6">
        <v>19010289</v>
      </c>
      <c r="C28" s="6" t="s">
        <v>246</v>
      </c>
      <c r="D28" s="8">
        <v>37057</v>
      </c>
      <c r="E28" s="6" t="s">
        <v>531</v>
      </c>
      <c r="F28" s="6" t="s">
        <v>532</v>
      </c>
      <c r="G28" s="5">
        <v>3</v>
      </c>
      <c r="H28" s="30"/>
      <c r="I28" s="6"/>
    </row>
    <row r="29" spans="1:9" ht="13.5" customHeight="1" x14ac:dyDescent="0.2">
      <c r="A29" s="12"/>
      <c r="B29" s="6" t="s">
        <v>965</v>
      </c>
      <c r="C29" s="6" t="s">
        <v>246</v>
      </c>
      <c r="D29" s="8" t="s">
        <v>248</v>
      </c>
      <c r="E29" s="6" t="s">
        <v>594</v>
      </c>
      <c r="F29" s="6" t="s">
        <v>1079</v>
      </c>
      <c r="G29" s="5">
        <v>3</v>
      </c>
      <c r="H29" s="30"/>
      <c r="I29" s="6"/>
    </row>
    <row r="30" spans="1:9" ht="13.5" customHeight="1" x14ac:dyDescent="0.2">
      <c r="A30" s="12"/>
      <c r="B30" s="6" t="s">
        <v>965</v>
      </c>
      <c r="C30" s="6" t="s">
        <v>246</v>
      </c>
      <c r="D30" s="8">
        <v>37057</v>
      </c>
      <c r="E30" s="6" t="s">
        <v>598</v>
      </c>
      <c r="F30" s="6" t="s">
        <v>1080</v>
      </c>
      <c r="G30" s="5">
        <v>3</v>
      </c>
      <c r="H30" s="30"/>
      <c r="I30" s="6"/>
    </row>
    <row r="31" spans="1:9" ht="13.5" customHeight="1" x14ac:dyDescent="0.2">
      <c r="A31" s="12"/>
      <c r="B31" s="6">
        <v>19010289</v>
      </c>
      <c r="C31" s="6" t="s">
        <v>246</v>
      </c>
      <c r="D31" s="8">
        <v>37057</v>
      </c>
      <c r="E31" s="6" t="s">
        <v>903</v>
      </c>
      <c r="F31" s="6" t="s">
        <v>1081</v>
      </c>
      <c r="G31" s="5">
        <v>3</v>
      </c>
      <c r="H31" s="30"/>
      <c r="I31" s="6"/>
    </row>
    <row r="32" spans="1:9" ht="21" customHeight="1" x14ac:dyDescent="0.2">
      <c r="A32" s="12"/>
      <c r="B32" s="6" t="s">
        <v>965</v>
      </c>
      <c r="C32" s="6" t="s">
        <v>246</v>
      </c>
      <c r="D32" s="8" t="s">
        <v>248</v>
      </c>
      <c r="E32" s="6" t="s">
        <v>904</v>
      </c>
      <c r="F32" s="6" t="s">
        <v>905</v>
      </c>
      <c r="G32" s="5">
        <v>3</v>
      </c>
      <c r="H32" s="30"/>
      <c r="I32" s="6"/>
    </row>
    <row r="33" spans="1:9" ht="15.75" customHeight="1" x14ac:dyDescent="0.2">
      <c r="A33" s="12"/>
      <c r="B33" s="6"/>
      <c r="C33" s="6"/>
      <c r="D33" s="8"/>
      <c r="E33" s="6"/>
      <c r="F33" s="6"/>
      <c r="G33" s="9">
        <f>SUM(G25:G32)</f>
        <v>24</v>
      </c>
      <c r="H33" s="30">
        <f>G33*280800</f>
        <v>6739200</v>
      </c>
      <c r="I33" s="6"/>
    </row>
    <row r="34" spans="1:9" ht="12.75" customHeight="1" x14ac:dyDescent="0.2">
      <c r="A34" s="12">
        <v>4</v>
      </c>
      <c r="B34" s="6" t="s">
        <v>966</v>
      </c>
      <c r="C34" s="6" t="s">
        <v>247</v>
      </c>
      <c r="D34" s="8">
        <v>36947</v>
      </c>
      <c r="E34" s="6" t="s">
        <v>245</v>
      </c>
      <c r="F34" s="6" t="s">
        <v>1076</v>
      </c>
      <c r="G34" s="5">
        <v>3</v>
      </c>
      <c r="H34" s="30"/>
      <c r="I34" s="6"/>
    </row>
    <row r="35" spans="1:9" ht="12.75" customHeight="1" x14ac:dyDescent="0.2">
      <c r="A35" s="12"/>
      <c r="B35" s="6" t="s">
        <v>966</v>
      </c>
      <c r="C35" s="6" t="s">
        <v>247</v>
      </c>
      <c r="D35" s="8" t="s">
        <v>253</v>
      </c>
      <c r="E35" s="6" t="s">
        <v>249</v>
      </c>
      <c r="F35" s="6" t="s">
        <v>1077</v>
      </c>
      <c r="G35" s="5">
        <v>3</v>
      </c>
      <c r="H35" s="30"/>
      <c r="I35" s="6"/>
    </row>
    <row r="36" spans="1:9" ht="12.75" customHeight="1" x14ac:dyDescent="0.2">
      <c r="A36" s="12"/>
      <c r="B36" s="6">
        <v>19010296</v>
      </c>
      <c r="C36" s="6" t="s">
        <v>247</v>
      </c>
      <c r="D36" s="8">
        <v>36947</v>
      </c>
      <c r="E36" s="6" t="s">
        <v>526</v>
      </c>
      <c r="F36" s="6" t="s">
        <v>527</v>
      </c>
      <c r="G36" s="5">
        <v>3</v>
      </c>
      <c r="H36" s="30"/>
      <c r="I36" s="6"/>
    </row>
    <row r="37" spans="1:9" ht="12.75" customHeight="1" x14ac:dyDescent="0.2">
      <c r="A37" s="12"/>
      <c r="B37" s="6">
        <v>19010296</v>
      </c>
      <c r="C37" s="6" t="s">
        <v>247</v>
      </c>
      <c r="D37" s="8">
        <v>36947</v>
      </c>
      <c r="E37" s="6" t="s">
        <v>531</v>
      </c>
      <c r="F37" s="6" t="s">
        <v>532</v>
      </c>
      <c r="G37" s="5">
        <v>3</v>
      </c>
      <c r="H37" s="30"/>
      <c r="I37" s="6"/>
    </row>
    <row r="38" spans="1:9" ht="12.75" customHeight="1" x14ac:dyDescent="0.2">
      <c r="A38" s="12"/>
      <c r="B38" s="6" t="s">
        <v>966</v>
      </c>
      <c r="C38" s="6" t="s">
        <v>247</v>
      </c>
      <c r="D38" s="8" t="s">
        <v>253</v>
      </c>
      <c r="E38" s="6" t="s">
        <v>594</v>
      </c>
      <c r="F38" s="6" t="s">
        <v>1079</v>
      </c>
      <c r="G38" s="5">
        <v>3</v>
      </c>
      <c r="H38" s="30"/>
      <c r="I38" s="6"/>
    </row>
    <row r="39" spans="1:9" ht="12.75" customHeight="1" x14ac:dyDescent="0.2">
      <c r="A39" s="12"/>
      <c r="B39" s="6" t="s">
        <v>966</v>
      </c>
      <c r="C39" s="6" t="s">
        <v>247</v>
      </c>
      <c r="D39" s="8">
        <v>36947</v>
      </c>
      <c r="E39" s="6" t="s">
        <v>598</v>
      </c>
      <c r="F39" s="6" t="s">
        <v>1080</v>
      </c>
      <c r="G39" s="5">
        <v>3</v>
      </c>
      <c r="H39" s="30"/>
      <c r="I39" s="6"/>
    </row>
    <row r="40" spans="1:9" ht="12.75" customHeight="1" x14ac:dyDescent="0.2">
      <c r="A40" s="12"/>
      <c r="B40" s="6">
        <v>19010296</v>
      </c>
      <c r="C40" s="6" t="s">
        <v>247</v>
      </c>
      <c r="D40" s="8">
        <v>36947</v>
      </c>
      <c r="E40" s="6" t="s">
        <v>903</v>
      </c>
      <c r="F40" s="6" t="s">
        <v>1081</v>
      </c>
      <c r="G40" s="5">
        <v>3</v>
      </c>
      <c r="H40" s="30"/>
      <c r="I40" s="6"/>
    </row>
    <row r="41" spans="1:9" ht="21" customHeight="1" x14ac:dyDescent="0.2">
      <c r="A41" s="12"/>
      <c r="B41" s="6" t="s">
        <v>966</v>
      </c>
      <c r="C41" s="6" t="s">
        <v>247</v>
      </c>
      <c r="D41" s="8" t="s">
        <v>253</v>
      </c>
      <c r="E41" s="6" t="s">
        <v>904</v>
      </c>
      <c r="F41" s="6" t="s">
        <v>905</v>
      </c>
      <c r="G41" s="5">
        <v>3</v>
      </c>
      <c r="H41" s="30"/>
      <c r="I41" s="6"/>
    </row>
    <row r="42" spans="1:9" ht="15.75" customHeight="1" x14ac:dyDescent="0.2">
      <c r="A42" s="12"/>
      <c r="B42" s="6"/>
      <c r="C42" s="6"/>
      <c r="D42" s="8"/>
      <c r="E42" s="6"/>
      <c r="F42" s="6"/>
      <c r="G42" s="9">
        <f>SUM(G34:G41)</f>
        <v>24</v>
      </c>
      <c r="H42" s="30">
        <f>G42*280800</f>
        <v>6739200</v>
      </c>
      <c r="I42" s="6"/>
    </row>
    <row r="43" spans="1:9" ht="14.25" customHeight="1" x14ac:dyDescent="0.2">
      <c r="A43" s="12">
        <v>5</v>
      </c>
      <c r="B43" s="6" t="s">
        <v>968</v>
      </c>
      <c r="C43" s="6" t="s">
        <v>254</v>
      </c>
      <c r="D43" s="8" t="s">
        <v>255</v>
      </c>
      <c r="E43" s="6" t="s">
        <v>249</v>
      </c>
      <c r="F43" s="6" t="s">
        <v>1077</v>
      </c>
      <c r="G43" s="5">
        <v>3</v>
      </c>
      <c r="H43" s="14"/>
      <c r="I43" s="156" t="s">
        <v>1937</v>
      </c>
    </row>
    <row r="44" spans="1:9" ht="14.25" customHeight="1" x14ac:dyDescent="0.2">
      <c r="A44" s="12"/>
      <c r="B44" s="6">
        <v>19010304</v>
      </c>
      <c r="C44" s="6" t="s">
        <v>254</v>
      </c>
      <c r="D44" s="8">
        <v>37185</v>
      </c>
      <c r="E44" s="6" t="s">
        <v>526</v>
      </c>
      <c r="F44" s="6" t="s">
        <v>527</v>
      </c>
      <c r="G44" s="5">
        <v>3</v>
      </c>
      <c r="H44" s="14"/>
      <c r="I44" s="156"/>
    </row>
    <row r="45" spans="1:9" ht="14.25" customHeight="1" x14ac:dyDescent="0.2">
      <c r="A45" s="12"/>
      <c r="B45" s="6">
        <v>19010304</v>
      </c>
      <c r="C45" s="6" t="s">
        <v>254</v>
      </c>
      <c r="D45" s="8">
        <v>37185</v>
      </c>
      <c r="E45" s="6" t="s">
        <v>531</v>
      </c>
      <c r="F45" s="6" t="s">
        <v>532</v>
      </c>
      <c r="G45" s="5">
        <v>3</v>
      </c>
      <c r="H45" s="14"/>
      <c r="I45" s="156"/>
    </row>
    <row r="46" spans="1:9" ht="14.25" customHeight="1" x14ac:dyDescent="0.2">
      <c r="A46" s="12"/>
      <c r="B46" s="6" t="s">
        <v>968</v>
      </c>
      <c r="C46" s="6" t="s">
        <v>254</v>
      </c>
      <c r="D46" s="8" t="s">
        <v>255</v>
      </c>
      <c r="E46" s="6" t="s">
        <v>594</v>
      </c>
      <c r="F46" s="6" t="s">
        <v>1079</v>
      </c>
      <c r="G46" s="5">
        <v>3</v>
      </c>
      <c r="H46" s="14"/>
      <c r="I46" s="156"/>
    </row>
    <row r="47" spans="1:9" ht="14.25" customHeight="1" x14ac:dyDescent="0.2">
      <c r="A47" s="12"/>
      <c r="B47" s="6" t="s">
        <v>968</v>
      </c>
      <c r="C47" s="6" t="s">
        <v>254</v>
      </c>
      <c r="D47" s="8">
        <v>37185</v>
      </c>
      <c r="E47" s="6" t="s">
        <v>598</v>
      </c>
      <c r="F47" s="6" t="s">
        <v>1080</v>
      </c>
      <c r="G47" s="5">
        <v>3</v>
      </c>
      <c r="H47" s="14"/>
      <c r="I47" s="156"/>
    </row>
    <row r="48" spans="1:9" ht="14.25" customHeight="1" x14ac:dyDescent="0.2">
      <c r="A48" s="12"/>
      <c r="B48" s="6">
        <v>19010304</v>
      </c>
      <c r="C48" s="6" t="s">
        <v>254</v>
      </c>
      <c r="D48" s="8">
        <v>37185</v>
      </c>
      <c r="E48" s="6" t="s">
        <v>903</v>
      </c>
      <c r="F48" s="6" t="s">
        <v>1081</v>
      </c>
      <c r="G48" s="5">
        <v>3</v>
      </c>
      <c r="H48" s="14"/>
      <c r="I48" s="156"/>
    </row>
    <row r="49" spans="1:9" ht="21" customHeight="1" x14ac:dyDescent="0.2">
      <c r="A49" s="12"/>
      <c r="B49" s="6" t="s">
        <v>968</v>
      </c>
      <c r="C49" s="6" t="s">
        <v>254</v>
      </c>
      <c r="D49" s="8" t="s">
        <v>255</v>
      </c>
      <c r="E49" s="6" t="s">
        <v>904</v>
      </c>
      <c r="F49" s="6" t="s">
        <v>905</v>
      </c>
      <c r="G49" s="5">
        <v>3</v>
      </c>
      <c r="H49" s="14"/>
      <c r="I49" s="156"/>
    </row>
    <row r="50" spans="1:9" ht="15.75" customHeight="1" x14ac:dyDescent="0.2">
      <c r="A50" s="12"/>
      <c r="B50" s="6"/>
      <c r="C50" s="6"/>
      <c r="D50" s="8"/>
      <c r="E50" s="6"/>
      <c r="F50" s="6"/>
      <c r="G50" s="9">
        <f>SUM(G43:G49)</f>
        <v>21</v>
      </c>
      <c r="H50" s="30">
        <v>0</v>
      </c>
      <c r="I50" s="156"/>
    </row>
    <row r="51" spans="1:9" ht="15.75" customHeight="1" x14ac:dyDescent="0.2">
      <c r="A51" s="12">
        <v>6</v>
      </c>
      <c r="B51" s="6" t="s">
        <v>970</v>
      </c>
      <c r="C51" s="6" t="s">
        <v>258</v>
      </c>
      <c r="D51" s="8">
        <v>35957</v>
      </c>
      <c r="E51" s="6" t="s">
        <v>249</v>
      </c>
      <c r="F51" s="6" t="s">
        <v>1077</v>
      </c>
      <c r="G51" s="5">
        <v>3</v>
      </c>
      <c r="H51" s="30"/>
      <c r="I51" s="6"/>
    </row>
    <row r="52" spans="1:9" ht="24" customHeight="1" x14ac:dyDescent="0.2">
      <c r="A52" s="12"/>
      <c r="B52" s="6">
        <v>19010308</v>
      </c>
      <c r="C52" s="6" t="s">
        <v>258</v>
      </c>
      <c r="D52" s="8">
        <v>36105</v>
      </c>
      <c r="E52" s="6" t="s">
        <v>408</v>
      </c>
      <c r="F52" s="6" t="s">
        <v>434</v>
      </c>
      <c r="G52" s="5">
        <v>3</v>
      </c>
      <c r="H52" s="30"/>
      <c r="I52" s="6"/>
    </row>
    <row r="53" spans="1:9" ht="15" customHeight="1" x14ac:dyDescent="0.2">
      <c r="A53" s="12"/>
      <c r="B53" s="6">
        <v>19010308</v>
      </c>
      <c r="C53" s="6" t="s">
        <v>258</v>
      </c>
      <c r="D53" s="8">
        <v>36105</v>
      </c>
      <c r="E53" s="6" t="s">
        <v>526</v>
      </c>
      <c r="F53" s="6" t="s">
        <v>527</v>
      </c>
      <c r="G53" s="5">
        <v>3</v>
      </c>
      <c r="H53" s="30"/>
      <c r="I53" s="6"/>
    </row>
    <row r="54" spans="1:9" ht="15" customHeight="1" x14ac:dyDescent="0.2">
      <c r="A54" s="12"/>
      <c r="B54" s="6">
        <v>19010308</v>
      </c>
      <c r="C54" s="6" t="s">
        <v>258</v>
      </c>
      <c r="D54" s="8">
        <v>36105</v>
      </c>
      <c r="E54" s="6" t="s">
        <v>531</v>
      </c>
      <c r="F54" s="6" t="s">
        <v>532</v>
      </c>
      <c r="G54" s="5">
        <v>3</v>
      </c>
      <c r="H54" s="30"/>
      <c r="I54" s="6"/>
    </row>
    <row r="55" spans="1:9" ht="15" customHeight="1" x14ac:dyDescent="0.2">
      <c r="A55" s="12"/>
      <c r="B55" s="6" t="s">
        <v>970</v>
      </c>
      <c r="C55" s="6" t="s">
        <v>258</v>
      </c>
      <c r="D55" s="8">
        <v>35957</v>
      </c>
      <c r="E55" s="6" t="s">
        <v>558</v>
      </c>
      <c r="F55" s="6" t="s">
        <v>559</v>
      </c>
      <c r="G55" s="5">
        <v>2</v>
      </c>
      <c r="H55" s="30"/>
      <c r="I55" s="6"/>
    </row>
    <row r="56" spans="1:9" ht="15" customHeight="1" x14ac:dyDescent="0.2">
      <c r="A56" s="12"/>
      <c r="B56" s="6" t="s">
        <v>970</v>
      </c>
      <c r="C56" s="6" t="s">
        <v>258</v>
      </c>
      <c r="D56" s="8">
        <v>35957</v>
      </c>
      <c r="E56" s="6" t="s">
        <v>594</v>
      </c>
      <c r="F56" s="6" t="s">
        <v>1079</v>
      </c>
      <c r="G56" s="5">
        <v>3</v>
      </c>
      <c r="H56" s="30"/>
      <c r="I56" s="6"/>
    </row>
    <row r="57" spans="1:9" ht="15" customHeight="1" x14ac:dyDescent="0.2">
      <c r="A57" s="12"/>
      <c r="B57" s="6" t="s">
        <v>970</v>
      </c>
      <c r="C57" s="6" t="s">
        <v>258</v>
      </c>
      <c r="D57" s="8">
        <v>36105</v>
      </c>
      <c r="E57" s="6" t="s">
        <v>598</v>
      </c>
      <c r="F57" s="6" t="s">
        <v>1080</v>
      </c>
      <c r="G57" s="5">
        <v>3</v>
      </c>
      <c r="H57" s="30"/>
      <c r="I57" s="6"/>
    </row>
    <row r="58" spans="1:9" ht="15" customHeight="1" x14ac:dyDescent="0.2">
      <c r="A58" s="12"/>
      <c r="B58" s="6">
        <v>19010308</v>
      </c>
      <c r="C58" s="6" t="s">
        <v>258</v>
      </c>
      <c r="D58" s="8">
        <v>36105</v>
      </c>
      <c r="E58" s="6" t="s">
        <v>903</v>
      </c>
      <c r="F58" s="6" t="s">
        <v>1081</v>
      </c>
      <c r="G58" s="5">
        <v>3</v>
      </c>
      <c r="H58" s="30"/>
      <c r="I58" s="6"/>
    </row>
    <row r="59" spans="1:9" ht="21" customHeight="1" x14ac:dyDescent="0.2">
      <c r="A59" s="12"/>
      <c r="B59" s="6" t="s">
        <v>970</v>
      </c>
      <c r="C59" s="6" t="s">
        <v>258</v>
      </c>
      <c r="D59" s="8">
        <v>35957</v>
      </c>
      <c r="E59" s="6" t="s">
        <v>904</v>
      </c>
      <c r="F59" s="6" t="s">
        <v>905</v>
      </c>
      <c r="G59" s="5">
        <v>3</v>
      </c>
      <c r="H59" s="30"/>
      <c r="I59" s="6"/>
    </row>
    <row r="60" spans="1:9" ht="15.75" customHeight="1" x14ac:dyDescent="0.2">
      <c r="A60" s="12"/>
      <c r="B60" s="6"/>
      <c r="C60" s="6"/>
      <c r="D60" s="8"/>
      <c r="E60" s="6"/>
      <c r="F60" s="6"/>
      <c r="G60" s="9">
        <f>SUM(G51:G59)</f>
        <v>26</v>
      </c>
      <c r="H60" s="30">
        <f>G60*280800</f>
        <v>7300800</v>
      </c>
      <c r="I60" s="6"/>
    </row>
    <row r="61" spans="1:9" ht="15.75" customHeight="1" x14ac:dyDescent="0.2">
      <c r="A61" s="12">
        <v>7</v>
      </c>
      <c r="B61" s="6" t="s">
        <v>969</v>
      </c>
      <c r="C61" s="6" t="s">
        <v>256</v>
      </c>
      <c r="D61" s="8" t="s">
        <v>257</v>
      </c>
      <c r="E61" s="6" t="s">
        <v>249</v>
      </c>
      <c r="F61" s="6" t="s">
        <v>1077</v>
      </c>
      <c r="G61" s="5">
        <v>3</v>
      </c>
      <c r="H61" s="30"/>
      <c r="I61" s="6"/>
    </row>
    <row r="62" spans="1:9" ht="24" customHeight="1" x14ac:dyDescent="0.2">
      <c r="A62" s="12"/>
      <c r="B62" s="6">
        <v>19010309</v>
      </c>
      <c r="C62" s="6" t="s">
        <v>256</v>
      </c>
      <c r="D62" s="8">
        <v>37147</v>
      </c>
      <c r="E62" s="6" t="s">
        <v>408</v>
      </c>
      <c r="F62" s="6" t="s">
        <v>434</v>
      </c>
      <c r="G62" s="5">
        <v>3</v>
      </c>
      <c r="H62" s="30"/>
      <c r="I62" s="6"/>
    </row>
    <row r="63" spans="1:9" ht="15" customHeight="1" x14ac:dyDescent="0.2">
      <c r="A63" s="12"/>
      <c r="B63" s="6">
        <v>19010309</v>
      </c>
      <c r="C63" s="6" t="s">
        <v>256</v>
      </c>
      <c r="D63" s="8">
        <v>37147</v>
      </c>
      <c r="E63" s="6" t="s">
        <v>526</v>
      </c>
      <c r="F63" s="6" t="s">
        <v>527</v>
      </c>
      <c r="G63" s="5">
        <v>3</v>
      </c>
      <c r="H63" s="30"/>
      <c r="I63" s="6"/>
    </row>
    <row r="64" spans="1:9" ht="15" customHeight="1" x14ac:dyDescent="0.2">
      <c r="A64" s="12"/>
      <c r="B64" s="6">
        <v>19010309</v>
      </c>
      <c r="C64" s="6" t="s">
        <v>256</v>
      </c>
      <c r="D64" s="8">
        <v>37147</v>
      </c>
      <c r="E64" s="6" t="s">
        <v>531</v>
      </c>
      <c r="F64" s="6" t="s">
        <v>532</v>
      </c>
      <c r="G64" s="5">
        <v>3</v>
      </c>
      <c r="H64" s="30"/>
      <c r="I64" s="6"/>
    </row>
    <row r="65" spans="1:9" ht="15" customHeight="1" x14ac:dyDescent="0.2">
      <c r="A65" s="12"/>
      <c r="B65" s="6" t="s">
        <v>969</v>
      </c>
      <c r="C65" s="6" t="s">
        <v>256</v>
      </c>
      <c r="D65" s="8" t="s">
        <v>257</v>
      </c>
      <c r="E65" s="6" t="s">
        <v>594</v>
      </c>
      <c r="F65" s="6" t="s">
        <v>1079</v>
      </c>
      <c r="G65" s="5">
        <v>3</v>
      </c>
      <c r="H65" s="30"/>
      <c r="I65" s="6"/>
    </row>
    <row r="66" spans="1:9" ht="15" customHeight="1" x14ac:dyDescent="0.2">
      <c r="A66" s="12"/>
      <c r="B66" s="6" t="s">
        <v>969</v>
      </c>
      <c r="C66" s="6" t="s">
        <v>256</v>
      </c>
      <c r="D66" s="8">
        <v>37147</v>
      </c>
      <c r="E66" s="6" t="s">
        <v>598</v>
      </c>
      <c r="F66" s="6" t="s">
        <v>1080</v>
      </c>
      <c r="G66" s="5">
        <v>3</v>
      </c>
      <c r="H66" s="30"/>
      <c r="I66" s="6"/>
    </row>
    <row r="67" spans="1:9" ht="15" customHeight="1" x14ac:dyDescent="0.2">
      <c r="A67" s="12"/>
      <c r="B67" s="6">
        <v>19010309</v>
      </c>
      <c r="C67" s="6" t="s">
        <v>256</v>
      </c>
      <c r="D67" s="8">
        <v>37147</v>
      </c>
      <c r="E67" s="6" t="s">
        <v>903</v>
      </c>
      <c r="F67" s="6" t="s">
        <v>1081</v>
      </c>
      <c r="G67" s="5">
        <v>3</v>
      </c>
      <c r="H67" s="30"/>
      <c r="I67" s="6"/>
    </row>
    <row r="68" spans="1:9" ht="21" customHeight="1" x14ac:dyDescent="0.2">
      <c r="A68" s="12"/>
      <c r="B68" s="6" t="s">
        <v>969</v>
      </c>
      <c r="C68" s="6" t="s">
        <v>256</v>
      </c>
      <c r="D68" s="8" t="s">
        <v>257</v>
      </c>
      <c r="E68" s="6" t="s">
        <v>904</v>
      </c>
      <c r="F68" s="6" t="s">
        <v>905</v>
      </c>
      <c r="G68" s="5">
        <v>3</v>
      </c>
      <c r="H68" s="30"/>
      <c r="I68" s="6"/>
    </row>
    <row r="69" spans="1:9" ht="15.75" customHeight="1" x14ac:dyDescent="0.2">
      <c r="A69" s="12"/>
      <c r="B69" s="6"/>
      <c r="C69" s="6"/>
      <c r="D69" s="8"/>
      <c r="E69" s="6"/>
      <c r="F69" s="6"/>
      <c r="G69" s="9">
        <f>SUM(G61:G68)</f>
        <v>24</v>
      </c>
      <c r="H69" s="30">
        <f>G69*280800</f>
        <v>6739200</v>
      </c>
      <c r="I69" s="6"/>
    </row>
    <row r="70" spans="1:9" ht="14.25" customHeight="1" x14ac:dyDescent="0.2">
      <c r="A70" s="12">
        <v>8</v>
      </c>
      <c r="B70" s="6" t="s">
        <v>971</v>
      </c>
      <c r="C70" s="6" t="s">
        <v>259</v>
      </c>
      <c r="D70" s="8" t="s">
        <v>260</v>
      </c>
      <c r="E70" s="6" t="s">
        <v>249</v>
      </c>
      <c r="F70" s="6" t="s">
        <v>1077</v>
      </c>
      <c r="G70" s="5">
        <v>3</v>
      </c>
      <c r="H70" s="30"/>
      <c r="I70" s="6"/>
    </row>
    <row r="71" spans="1:9" ht="14.25" customHeight="1" x14ac:dyDescent="0.2">
      <c r="A71" s="12"/>
      <c r="B71" s="6">
        <v>19010310</v>
      </c>
      <c r="C71" s="6" t="s">
        <v>259</v>
      </c>
      <c r="D71" s="8">
        <v>37122</v>
      </c>
      <c r="E71" s="6" t="s">
        <v>526</v>
      </c>
      <c r="F71" s="6" t="s">
        <v>527</v>
      </c>
      <c r="G71" s="5">
        <v>3</v>
      </c>
      <c r="H71" s="30"/>
      <c r="I71" s="6"/>
    </row>
    <row r="72" spans="1:9" ht="14.25" customHeight="1" x14ac:dyDescent="0.2">
      <c r="A72" s="12"/>
      <c r="B72" s="6">
        <v>19010310</v>
      </c>
      <c r="C72" s="6" t="s">
        <v>259</v>
      </c>
      <c r="D72" s="8">
        <v>37122</v>
      </c>
      <c r="E72" s="6" t="s">
        <v>531</v>
      </c>
      <c r="F72" s="6" t="s">
        <v>532</v>
      </c>
      <c r="G72" s="5">
        <v>3</v>
      </c>
      <c r="H72" s="30"/>
      <c r="I72" s="6"/>
    </row>
    <row r="73" spans="1:9" ht="14.25" customHeight="1" x14ac:dyDescent="0.2">
      <c r="A73" s="12"/>
      <c r="B73" s="6" t="s">
        <v>971</v>
      </c>
      <c r="C73" s="6" t="s">
        <v>259</v>
      </c>
      <c r="D73" s="8" t="s">
        <v>260</v>
      </c>
      <c r="E73" s="6" t="s">
        <v>594</v>
      </c>
      <c r="F73" s="6" t="s">
        <v>1079</v>
      </c>
      <c r="G73" s="5">
        <v>3</v>
      </c>
      <c r="H73" s="30"/>
      <c r="I73" s="6"/>
    </row>
    <row r="74" spans="1:9" ht="14.25" customHeight="1" x14ac:dyDescent="0.2">
      <c r="A74" s="12"/>
      <c r="B74" s="6" t="s">
        <v>971</v>
      </c>
      <c r="C74" s="6" t="s">
        <v>259</v>
      </c>
      <c r="D74" s="8">
        <v>37122</v>
      </c>
      <c r="E74" s="6" t="s">
        <v>598</v>
      </c>
      <c r="F74" s="6" t="s">
        <v>1080</v>
      </c>
      <c r="G74" s="5">
        <v>3</v>
      </c>
      <c r="H74" s="30"/>
      <c r="I74" s="6"/>
    </row>
    <row r="75" spans="1:9" ht="14.25" customHeight="1" x14ac:dyDescent="0.2">
      <c r="A75" s="12"/>
      <c r="B75" s="6">
        <v>19010310</v>
      </c>
      <c r="C75" s="6" t="s">
        <v>259</v>
      </c>
      <c r="D75" s="8">
        <v>37122</v>
      </c>
      <c r="E75" s="6" t="s">
        <v>903</v>
      </c>
      <c r="F75" s="6" t="s">
        <v>1081</v>
      </c>
      <c r="G75" s="5">
        <v>3</v>
      </c>
      <c r="H75" s="30"/>
      <c r="I75" s="6"/>
    </row>
    <row r="76" spans="1:9" ht="21" customHeight="1" x14ac:dyDescent="0.2">
      <c r="A76" s="12"/>
      <c r="B76" s="6" t="s">
        <v>971</v>
      </c>
      <c r="C76" s="6" t="s">
        <v>259</v>
      </c>
      <c r="D76" s="8" t="s">
        <v>260</v>
      </c>
      <c r="E76" s="6" t="s">
        <v>904</v>
      </c>
      <c r="F76" s="6" t="s">
        <v>905</v>
      </c>
      <c r="G76" s="5">
        <v>3</v>
      </c>
      <c r="H76" s="30"/>
      <c r="I76" s="6"/>
    </row>
    <row r="77" spans="1:9" ht="15.75" customHeight="1" x14ac:dyDescent="0.2">
      <c r="A77" s="12"/>
      <c r="B77" s="6"/>
      <c r="C77" s="6"/>
      <c r="D77" s="8"/>
      <c r="E77" s="6"/>
      <c r="F77" s="6"/>
      <c r="G77" s="9">
        <f>SUM(G70:G76)</f>
        <v>21</v>
      </c>
      <c r="H77" s="30">
        <f>G77*280800</f>
        <v>5896800</v>
      </c>
      <c r="I77" s="6"/>
    </row>
    <row r="78" spans="1:9" ht="13.5" customHeight="1" x14ac:dyDescent="0.2">
      <c r="A78" s="12">
        <v>9</v>
      </c>
      <c r="B78" s="6" t="s">
        <v>972</v>
      </c>
      <c r="C78" s="6" t="s">
        <v>261</v>
      </c>
      <c r="D78" s="8">
        <v>36982</v>
      </c>
      <c r="E78" s="6" t="s">
        <v>249</v>
      </c>
      <c r="F78" s="6" t="s">
        <v>1077</v>
      </c>
      <c r="G78" s="5">
        <v>3</v>
      </c>
      <c r="H78" s="30"/>
      <c r="I78" s="6"/>
    </row>
    <row r="79" spans="1:9" ht="13.5" customHeight="1" x14ac:dyDescent="0.2">
      <c r="A79" s="12"/>
      <c r="B79" s="6">
        <v>19010315</v>
      </c>
      <c r="C79" s="6" t="s">
        <v>261</v>
      </c>
      <c r="D79" s="8">
        <v>36895</v>
      </c>
      <c r="E79" s="6" t="s">
        <v>526</v>
      </c>
      <c r="F79" s="6" t="s">
        <v>527</v>
      </c>
      <c r="G79" s="5">
        <v>3</v>
      </c>
      <c r="H79" s="30"/>
      <c r="I79" s="6"/>
    </row>
    <row r="80" spans="1:9" ht="13.5" customHeight="1" x14ac:dyDescent="0.2">
      <c r="A80" s="12"/>
      <c r="B80" s="6">
        <v>19010315</v>
      </c>
      <c r="C80" s="6" t="s">
        <v>261</v>
      </c>
      <c r="D80" s="8">
        <v>36895</v>
      </c>
      <c r="E80" s="6" t="s">
        <v>531</v>
      </c>
      <c r="F80" s="6" t="s">
        <v>532</v>
      </c>
      <c r="G80" s="5">
        <v>3</v>
      </c>
      <c r="H80" s="30"/>
      <c r="I80" s="6"/>
    </row>
    <row r="81" spans="1:9" ht="13.5" customHeight="1" x14ac:dyDescent="0.2">
      <c r="A81" s="12"/>
      <c r="B81" s="6" t="s">
        <v>972</v>
      </c>
      <c r="C81" s="6" t="s">
        <v>261</v>
      </c>
      <c r="D81" s="8">
        <v>36982</v>
      </c>
      <c r="E81" s="6" t="s">
        <v>558</v>
      </c>
      <c r="F81" s="6" t="s">
        <v>559</v>
      </c>
      <c r="G81" s="5">
        <v>2</v>
      </c>
      <c r="H81" s="30"/>
      <c r="I81" s="6"/>
    </row>
    <row r="82" spans="1:9" ht="13.5" customHeight="1" x14ac:dyDescent="0.2">
      <c r="A82" s="12"/>
      <c r="B82" s="6" t="s">
        <v>972</v>
      </c>
      <c r="C82" s="6" t="s">
        <v>261</v>
      </c>
      <c r="D82" s="8">
        <v>36982</v>
      </c>
      <c r="E82" s="6" t="s">
        <v>594</v>
      </c>
      <c r="F82" s="6" t="s">
        <v>1079</v>
      </c>
      <c r="G82" s="5">
        <v>3</v>
      </c>
      <c r="H82" s="30"/>
      <c r="I82" s="6"/>
    </row>
    <row r="83" spans="1:9" ht="13.5" customHeight="1" x14ac:dyDescent="0.2">
      <c r="A83" s="12"/>
      <c r="B83" s="6" t="s">
        <v>972</v>
      </c>
      <c r="C83" s="6" t="s">
        <v>261</v>
      </c>
      <c r="D83" s="8">
        <v>36895</v>
      </c>
      <c r="E83" s="6" t="s">
        <v>598</v>
      </c>
      <c r="F83" s="6" t="s">
        <v>1080</v>
      </c>
      <c r="G83" s="5">
        <v>3</v>
      </c>
      <c r="H83" s="30"/>
      <c r="I83" s="6"/>
    </row>
    <row r="84" spans="1:9" ht="13.5" customHeight="1" x14ac:dyDescent="0.2">
      <c r="A84" s="12"/>
      <c r="B84" s="6" t="s">
        <v>972</v>
      </c>
      <c r="C84" s="6" t="s">
        <v>261</v>
      </c>
      <c r="D84" s="8">
        <v>36982</v>
      </c>
      <c r="E84" s="6" t="s">
        <v>655</v>
      </c>
      <c r="F84" s="6" t="s">
        <v>669</v>
      </c>
      <c r="G84" s="5">
        <v>1</v>
      </c>
      <c r="H84" s="30"/>
      <c r="I84" s="6"/>
    </row>
    <row r="85" spans="1:9" ht="13.5" customHeight="1" x14ac:dyDescent="0.2">
      <c r="A85" s="12"/>
      <c r="B85" s="6">
        <v>19010315</v>
      </c>
      <c r="C85" s="6" t="s">
        <v>261</v>
      </c>
      <c r="D85" s="8">
        <v>36895</v>
      </c>
      <c r="E85" s="6" t="s">
        <v>903</v>
      </c>
      <c r="F85" s="6" t="s">
        <v>1081</v>
      </c>
      <c r="G85" s="5">
        <v>3</v>
      </c>
      <c r="H85" s="30"/>
      <c r="I85" s="6"/>
    </row>
    <row r="86" spans="1:9" ht="21" customHeight="1" x14ac:dyDescent="0.2">
      <c r="A86" s="12"/>
      <c r="B86" s="6" t="s">
        <v>972</v>
      </c>
      <c r="C86" s="6" t="s">
        <v>261</v>
      </c>
      <c r="D86" s="8">
        <v>36982</v>
      </c>
      <c r="E86" s="6" t="s">
        <v>904</v>
      </c>
      <c r="F86" s="6" t="s">
        <v>905</v>
      </c>
      <c r="G86" s="5">
        <v>3</v>
      </c>
      <c r="H86" s="30"/>
      <c r="I86" s="6"/>
    </row>
    <row r="87" spans="1:9" ht="15.75" customHeight="1" x14ac:dyDescent="0.2">
      <c r="A87" s="12"/>
      <c r="B87" s="6"/>
      <c r="C87" s="6"/>
      <c r="D87" s="8"/>
      <c r="E87" s="6"/>
      <c r="F87" s="6"/>
      <c r="G87" s="9">
        <f>SUM(G78:G86)</f>
        <v>24</v>
      </c>
      <c r="H87" s="30">
        <f>G87*280800</f>
        <v>6739200</v>
      </c>
      <c r="I87" s="6"/>
    </row>
    <row r="88" spans="1:9" ht="14.25" customHeight="1" x14ac:dyDescent="0.2">
      <c r="A88" s="12">
        <v>10</v>
      </c>
      <c r="B88" s="6" t="s">
        <v>973</v>
      </c>
      <c r="C88" s="6" t="s">
        <v>263</v>
      </c>
      <c r="D88" s="8" t="s">
        <v>264</v>
      </c>
      <c r="E88" s="6" t="s">
        <v>249</v>
      </c>
      <c r="F88" s="6" t="s">
        <v>1077</v>
      </c>
      <c r="G88" s="5">
        <v>3</v>
      </c>
      <c r="H88" s="30"/>
      <c r="I88" s="6"/>
    </row>
    <row r="89" spans="1:9" ht="14.25" customHeight="1" x14ac:dyDescent="0.2">
      <c r="A89" s="12"/>
      <c r="B89" s="6">
        <v>19010320</v>
      </c>
      <c r="C89" s="6" t="s">
        <v>263</v>
      </c>
      <c r="D89" s="8">
        <v>37248</v>
      </c>
      <c r="E89" s="6" t="s">
        <v>526</v>
      </c>
      <c r="F89" s="6" t="s">
        <v>527</v>
      </c>
      <c r="G89" s="5">
        <v>3</v>
      </c>
      <c r="H89" s="30"/>
      <c r="I89" s="6"/>
    </row>
    <row r="90" spans="1:9" ht="14.25" customHeight="1" x14ac:dyDescent="0.2">
      <c r="A90" s="12"/>
      <c r="B90" s="6">
        <v>19010320</v>
      </c>
      <c r="C90" s="6" t="s">
        <v>263</v>
      </c>
      <c r="D90" s="8">
        <v>37248</v>
      </c>
      <c r="E90" s="6" t="s">
        <v>531</v>
      </c>
      <c r="F90" s="6" t="s">
        <v>532</v>
      </c>
      <c r="G90" s="5">
        <v>3</v>
      </c>
      <c r="H90" s="30"/>
      <c r="I90" s="6"/>
    </row>
    <row r="91" spans="1:9" ht="14.25" customHeight="1" x14ac:dyDescent="0.2">
      <c r="A91" s="12"/>
      <c r="B91" s="6" t="s">
        <v>973</v>
      </c>
      <c r="C91" s="6" t="s">
        <v>263</v>
      </c>
      <c r="D91" s="8" t="s">
        <v>264</v>
      </c>
      <c r="E91" s="6" t="s">
        <v>594</v>
      </c>
      <c r="F91" s="6" t="s">
        <v>1079</v>
      </c>
      <c r="G91" s="5">
        <v>3</v>
      </c>
      <c r="H91" s="30"/>
      <c r="I91" s="6"/>
    </row>
    <row r="92" spans="1:9" ht="14.25" customHeight="1" x14ac:dyDescent="0.2">
      <c r="A92" s="12"/>
      <c r="B92" s="6" t="s">
        <v>973</v>
      </c>
      <c r="C92" s="6" t="s">
        <v>263</v>
      </c>
      <c r="D92" s="8">
        <v>37248</v>
      </c>
      <c r="E92" s="6" t="s">
        <v>598</v>
      </c>
      <c r="F92" s="6" t="s">
        <v>1080</v>
      </c>
      <c r="G92" s="5">
        <v>3</v>
      </c>
      <c r="H92" s="30"/>
      <c r="I92" s="6"/>
    </row>
    <row r="93" spans="1:9" ht="14.25" customHeight="1" x14ac:dyDescent="0.2">
      <c r="A93" s="12"/>
      <c r="B93" s="6" t="s">
        <v>973</v>
      </c>
      <c r="C93" s="6" t="s">
        <v>263</v>
      </c>
      <c r="D93" s="8" t="s">
        <v>264</v>
      </c>
      <c r="E93" s="6" t="s">
        <v>655</v>
      </c>
      <c r="F93" s="6" t="s">
        <v>656</v>
      </c>
      <c r="G93" s="5">
        <v>1</v>
      </c>
      <c r="H93" s="30"/>
      <c r="I93" s="6"/>
    </row>
    <row r="94" spans="1:9" ht="14.25" customHeight="1" x14ac:dyDescent="0.2">
      <c r="A94" s="12"/>
      <c r="B94" s="6">
        <v>19010320</v>
      </c>
      <c r="C94" s="6" t="s">
        <v>263</v>
      </c>
      <c r="D94" s="8">
        <v>37248</v>
      </c>
      <c r="E94" s="6" t="s">
        <v>903</v>
      </c>
      <c r="F94" s="6" t="s">
        <v>1081</v>
      </c>
      <c r="G94" s="5">
        <v>3</v>
      </c>
      <c r="H94" s="30"/>
      <c r="I94" s="6"/>
    </row>
    <row r="95" spans="1:9" ht="21" customHeight="1" x14ac:dyDescent="0.2">
      <c r="A95" s="12"/>
      <c r="B95" s="6" t="s">
        <v>973</v>
      </c>
      <c r="C95" s="6" t="s">
        <v>263</v>
      </c>
      <c r="D95" s="8" t="s">
        <v>264</v>
      </c>
      <c r="E95" s="6" t="s">
        <v>904</v>
      </c>
      <c r="F95" s="6" t="s">
        <v>905</v>
      </c>
      <c r="G95" s="5">
        <v>3</v>
      </c>
      <c r="H95" s="30"/>
      <c r="I95" s="6"/>
    </row>
    <row r="96" spans="1:9" ht="15.75" customHeight="1" x14ac:dyDescent="0.2">
      <c r="A96" s="12"/>
      <c r="B96" s="6"/>
      <c r="C96" s="6"/>
      <c r="D96" s="8"/>
      <c r="E96" s="6"/>
      <c r="F96" s="6"/>
      <c r="G96" s="9">
        <f>SUM(G88:G95)</f>
        <v>22</v>
      </c>
      <c r="H96" s="30">
        <f>G96*280800</f>
        <v>6177600</v>
      </c>
      <c r="I96" s="6"/>
    </row>
    <row r="97" spans="1:9" ht="13.5" customHeight="1" x14ac:dyDescent="0.2">
      <c r="A97" s="12">
        <v>11</v>
      </c>
      <c r="B97" s="6" t="s">
        <v>974</v>
      </c>
      <c r="C97" s="6" t="s">
        <v>269</v>
      </c>
      <c r="D97" s="8" t="s">
        <v>270</v>
      </c>
      <c r="E97" s="6" t="s">
        <v>249</v>
      </c>
      <c r="F97" s="6" t="s">
        <v>1077</v>
      </c>
      <c r="G97" s="5">
        <v>3</v>
      </c>
      <c r="H97" s="30"/>
      <c r="I97" s="6"/>
    </row>
    <row r="98" spans="1:9" ht="13.5" customHeight="1" x14ac:dyDescent="0.2">
      <c r="A98" s="12"/>
      <c r="B98" s="6">
        <v>19010329</v>
      </c>
      <c r="C98" s="6" t="s">
        <v>269</v>
      </c>
      <c r="D98" s="8">
        <v>36941</v>
      </c>
      <c r="E98" s="6" t="s">
        <v>526</v>
      </c>
      <c r="F98" s="6" t="s">
        <v>527</v>
      </c>
      <c r="G98" s="5">
        <v>3</v>
      </c>
      <c r="H98" s="30"/>
      <c r="I98" s="6"/>
    </row>
    <row r="99" spans="1:9" ht="13.5" customHeight="1" x14ac:dyDescent="0.2">
      <c r="A99" s="12"/>
      <c r="B99" s="6">
        <v>19010329</v>
      </c>
      <c r="C99" s="6" t="s">
        <v>269</v>
      </c>
      <c r="D99" s="8">
        <v>36941</v>
      </c>
      <c r="E99" s="6" t="s">
        <v>531</v>
      </c>
      <c r="F99" s="6" t="s">
        <v>532</v>
      </c>
      <c r="G99" s="5">
        <v>3</v>
      </c>
      <c r="H99" s="30"/>
      <c r="I99" s="6"/>
    </row>
    <row r="100" spans="1:9" ht="13.5" customHeight="1" x14ac:dyDescent="0.2">
      <c r="A100" s="12"/>
      <c r="B100" s="6" t="s">
        <v>974</v>
      </c>
      <c r="C100" s="6" t="s">
        <v>269</v>
      </c>
      <c r="D100" s="8" t="s">
        <v>270</v>
      </c>
      <c r="E100" s="6" t="s">
        <v>594</v>
      </c>
      <c r="F100" s="6" t="s">
        <v>1079</v>
      </c>
      <c r="G100" s="5">
        <v>3</v>
      </c>
      <c r="H100" s="30"/>
      <c r="I100" s="6"/>
    </row>
    <row r="101" spans="1:9" ht="13.5" customHeight="1" x14ac:dyDescent="0.2">
      <c r="A101" s="12"/>
      <c r="B101" s="6" t="s">
        <v>974</v>
      </c>
      <c r="C101" s="6" t="s">
        <v>269</v>
      </c>
      <c r="D101" s="8">
        <v>36941</v>
      </c>
      <c r="E101" s="6" t="s">
        <v>598</v>
      </c>
      <c r="F101" s="6" t="s">
        <v>1080</v>
      </c>
      <c r="G101" s="5">
        <v>3</v>
      </c>
      <c r="H101" s="30"/>
      <c r="I101" s="6"/>
    </row>
    <row r="102" spans="1:9" ht="13.5" customHeight="1" x14ac:dyDescent="0.2">
      <c r="A102" s="12"/>
      <c r="B102" s="6">
        <v>19010329</v>
      </c>
      <c r="C102" s="6" t="s">
        <v>269</v>
      </c>
      <c r="D102" s="8">
        <v>36941</v>
      </c>
      <c r="E102" s="6" t="s">
        <v>903</v>
      </c>
      <c r="F102" s="6" t="s">
        <v>1081</v>
      </c>
      <c r="G102" s="5">
        <v>3</v>
      </c>
      <c r="H102" s="30"/>
      <c r="I102" s="6"/>
    </row>
    <row r="103" spans="1:9" ht="21" customHeight="1" x14ac:dyDescent="0.2">
      <c r="A103" s="12"/>
      <c r="B103" s="6" t="s">
        <v>974</v>
      </c>
      <c r="C103" s="6" t="s">
        <v>269</v>
      </c>
      <c r="D103" s="8" t="s">
        <v>270</v>
      </c>
      <c r="E103" s="6" t="s">
        <v>904</v>
      </c>
      <c r="F103" s="6" t="s">
        <v>905</v>
      </c>
      <c r="G103" s="5">
        <v>3</v>
      </c>
      <c r="H103" s="30"/>
      <c r="I103" s="6"/>
    </row>
    <row r="104" spans="1:9" ht="15.75" customHeight="1" x14ac:dyDescent="0.2">
      <c r="A104" s="12"/>
      <c r="B104" s="6"/>
      <c r="C104" s="6"/>
      <c r="D104" s="8"/>
      <c r="E104" s="6"/>
      <c r="F104" s="6"/>
      <c r="G104" s="9">
        <f>SUM(G97:G103)</f>
        <v>21</v>
      </c>
      <c r="H104" s="30">
        <f>G104*280800</f>
        <v>5896800</v>
      </c>
      <c r="I104" s="6"/>
    </row>
    <row r="105" spans="1:9" ht="24" customHeight="1" x14ac:dyDescent="0.2">
      <c r="A105" s="12">
        <v>12</v>
      </c>
      <c r="B105" s="6">
        <v>19010335</v>
      </c>
      <c r="C105" s="6" t="s">
        <v>179</v>
      </c>
      <c r="D105" s="8">
        <v>36527</v>
      </c>
      <c r="E105" s="6" t="s">
        <v>408</v>
      </c>
      <c r="F105" s="6" t="s">
        <v>415</v>
      </c>
      <c r="G105" s="5">
        <v>3</v>
      </c>
      <c r="H105" s="30"/>
      <c r="I105" s="6"/>
    </row>
    <row r="106" spans="1:9" ht="14.25" customHeight="1" x14ac:dyDescent="0.2">
      <c r="A106" s="12"/>
      <c r="B106" s="6">
        <v>19010335</v>
      </c>
      <c r="C106" s="6" t="s">
        <v>179</v>
      </c>
      <c r="D106" s="8">
        <v>36527</v>
      </c>
      <c r="E106" s="6" t="s">
        <v>526</v>
      </c>
      <c r="F106" s="6" t="s">
        <v>527</v>
      </c>
      <c r="G106" s="5">
        <v>3</v>
      </c>
      <c r="H106" s="30"/>
      <c r="I106" s="6"/>
    </row>
    <row r="107" spans="1:9" ht="14.25" customHeight="1" x14ac:dyDescent="0.2">
      <c r="A107" s="12"/>
      <c r="B107" s="6">
        <v>19010335</v>
      </c>
      <c r="C107" s="6" t="s">
        <v>179</v>
      </c>
      <c r="D107" s="8">
        <v>36527</v>
      </c>
      <c r="E107" s="6" t="s">
        <v>531</v>
      </c>
      <c r="F107" s="6" t="s">
        <v>532</v>
      </c>
      <c r="G107" s="5">
        <v>3</v>
      </c>
      <c r="H107" s="30"/>
      <c r="I107" s="6"/>
    </row>
    <row r="108" spans="1:9" ht="14.25" customHeight="1" x14ac:dyDescent="0.2">
      <c r="A108" s="12"/>
      <c r="B108" s="6" t="s">
        <v>708</v>
      </c>
      <c r="C108" s="6" t="s">
        <v>179</v>
      </c>
      <c r="D108" s="8">
        <v>36557</v>
      </c>
      <c r="E108" s="6" t="s">
        <v>594</v>
      </c>
      <c r="F108" s="6" t="s">
        <v>1079</v>
      </c>
      <c r="G108" s="5">
        <v>3</v>
      </c>
      <c r="H108" s="30"/>
      <c r="I108" s="6"/>
    </row>
    <row r="109" spans="1:9" ht="14.25" customHeight="1" x14ac:dyDescent="0.2">
      <c r="A109" s="12"/>
      <c r="B109" s="6" t="s">
        <v>708</v>
      </c>
      <c r="C109" s="6" t="s">
        <v>179</v>
      </c>
      <c r="D109" s="8">
        <v>36527</v>
      </c>
      <c r="E109" s="6" t="s">
        <v>598</v>
      </c>
      <c r="F109" s="6" t="s">
        <v>1080</v>
      </c>
      <c r="G109" s="5">
        <v>3</v>
      </c>
      <c r="H109" s="30"/>
      <c r="I109" s="6"/>
    </row>
    <row r="110" spans="1:9" ht="14.25" customHeight="1" x14ac:dyDescent="0.2">
      <c r="A110" s="12"/>
      <c r="B110" s="6" t="s">
        <v>708</v>
      </c>
      <c r="C110" s="6" t="s">
        <v>179</v>
      </c>
      <c r="D110" s="8">
        <v>36557</v>
      </c>
      <c r="E110" s="6" t="s">
        <v>693</v>
      </c>
      <c r="F110" s="6" t="s">
        <v>694</v>
      </c>
      <c r="G110" s="5">
        <v>1</v>
      </c>
      <c r="H110" s="30"/>
      <c r="I110" s="6"/>
    </row>
    <row r="111" spans="1:9" ht="14.25" customHeight="1" x14ac:dyDescent="0.2">
      <c r="A111" s="12"/>
      <c r="B111" s="6">
        <v>19010335</v>
      </c>
      <c r="C111" s="6" t="s">
        <v>179</v>
      </c>
      <c r="D111" s="8">
        <v>36527</v>
      </c>
      <c r="E111" s="6" t="s">
        <v>903</v>
      </c>
      <c r="F111" s="6" t="s">
        <v>1081</v>
      </c>
      <c r="G111" s="5">
        <v>3</v>
      </c>
      <c r="H111" s="30"/>
      <c r="I111" s="6"/>
    </row>
    <row r="112" spans="1:9" ht="21" customHeight="1" x14ac:dyDescent="0.2">
      <c r="A112" s="12"/>
      <c r="B112" s="6" t="s">
        <v>708</v>
      </c>
      <c r="C112" s="6" t="s">
        <v>179</v>
      </c>
      <c r="D112" s="8">
        <v>36557</v>
      </c>
      <c r="E112" s="6" t="s">
        <v>904</v>
      </c>
      <c r="F112" s="6" t="s">
        <v>905</v>
      </c>
      <c r="G112" s="5">
        <v>3</v>
      </c>
      <c r="H112" s="30"/>
      <c r="I112" s="6"/>
    </row>
    <row r="113" spans="1:9" ht="15.75" customHeight="1" x14ac:dyDescent="0.2">
      <c r="A113" s="12"/>
      <c r="B113" s="6"/>
      <c r="C113" s="6"/>
      <c r="D113" s="8"/>
      <c r="E113" s="6"/>
      <c r="F113" s="6"/>
      <c r="G113" s="9">
        <f>SUM(G105:G112)</f>
        <v>22</v>
      </c>
      <c r="H113" s="30">
        <f>G113*280800</f>
        <v>6177600</v>
      </c>
      <c r="I113" s="6"/>
    </row>
    <row r="114" spans="1:9" ht="15.75" customHeight="1" x14ac:dyDescent="0.2">
      <c r="A114" s="12">
        <v>13</v>
      </c>
      <c r="B114" s="6" t="s">
        <v>975</v>
      </c>
      <c r="C114" s="6" t="s">
        <v>273</v>
      </c>
      <c r="D114" s="8" t="s">
        <v>274</v>
      </c>
      <c r="E114" s="6" t="s">
        <v>249</v>
      </c>
      <c r="F114" s="6" t="s">
        <v>1077</v>
      </c>
      <c r="G114" s="5">
        <v>3</v>
      </c>
      <c r="H114" s="30"/>
      <c r="I114" s="6"/>
    </row>
    <row r="115" spans="1:9" ht="24" customHeight="1" x14ac:dyDescent="0.2">
      <c r="A115" s="12"/>
      <c r="B115" s="6">
        <v>19010336</v>
      </c>
      <c r="C115" s="6" t="s">
        <v>273</v>
      </c>
      <c r="D115" s="8">
        <v>36935</v>
      </c>
      <c r="E115" s="6" t="s">
        <v>408</v>
      </c>
      <c r="F115" s="6" t="s">
        <v>421</v>
      </c>
      <c r="G115" s="5">
        <v>3</v>
      </c>
      <c r="H115" s="30"/>
      <c r="I115" s="6"/>
    </row>
    <row r="116" spans="1:9" ht="14.25" customHeight="1" x14ac:dyDescent="0.2">
      <c r="A116" s="12"/>
      <c r="B116" s="6">
        <v>19010336</v>
      </c>
      <c r="C116" s="6" t="s">
        <v>273</v>
      </c>
      <c r="D116" s="8">
        <v>36935</v>
      </c>
      <c r="E116" s="6" t="s">
        <v>526</v>
      </c>
      <c r="F116" s="6" t="s">
        <v>527</v>
      </c>
      <c r="G116" s="5">
        <v>3</v>
      </c>
      <c r="H116" s="30"/>
      <c r="I116" s="6"/>
    </row>
    <row r="117" spans="1:9" ht="14.25" customHeight="1" x14ac:dyDescent="0.2">
      <c r="A117" s="12"/>
      <c r="B117" s="6">
        <v>19010336</v>
      </c>
      <c r="C117" s="6" t="s">
        <v>273</v>
      </c>
      <c r="D117" s="8">
        <v>36935</v>
      </c>
      <c r="E117" s="6" t="s">
        <v>531</v>
      </c>
      <c r="F117" s="6" t="s">
        <v>532</v>
      </c>
      <c r="G117" s="5">
        <v>3</v>
      </c>
      <c r="H117" s="30"/>
      <c r="I117" s="6"/>
    </row>
    <row r="118" spans="1:9" ht="14.25" customHeight="1" x14ac:dyDescent="0.2">
      <c r="A118" s="12"/>
      <c r="B118" s="6" t="s">
        <v>975</v>
      </c>
      <c r="C118" s="6" t="s">
        <v>273</v>
      </c>
      <c r="D118" s="8" t="s">
        <v>274</v>
      </c>
      <c r="E118" s="6" t="s">
        <v>594</v>
      </c>
      <c r="F118" s="6" t="s">
        <v>1079</v>
      </c>
      <c r="G118" s="5">
        <v>3</v>
      </c>
      <c r="H118" s="30"/>
      <c r="I118" s="6"/>
    </row>
    <row r="119" spans="1:9" ht="14.25" customHeight="1" x14ac:dyDescent="0.2">
      <c r="A119" s="12"/>
      <c r="B119" s="6" t="s">
        <v>975</v>
      </c>
      <c r="C119" s="6" t="s">
        <v>273</v>
      </c>
      <c r="D119" s="8">
        <v>36935</v>
      </c>
      <c r="E119" s="6" t="s">
        <v>598</v>
      </c>
      <c r="F119" s="6" t="s">
        <v>1080</v>
      </c>
      <c r="G119" s="5">
        <v>3</v>
      </c>
      <c r="H119" s="30"/>
      <c r="I119" s="6"/>
    </row>
    <row r="120" spans="1:9" ht="14.25" customHeight="1" x14ac:dyDescent="0.2">
      <c r="A120" s="12"/>
      <c r="B120" s="6">
        <v>19010336</v>
      </c>
      <c r="C120" s="6" t="s">
        <v>273</v>
      </c>
      <c r="D120" s="8">
        <v>36935</v>
      </c>
      <c r="E120" s="6" t="s">
        <v>903</v>
      </c>
      <c r="F120" s="6" t="s">
        <v>1081</v>
      </c>
      <c r="G120" s="5">
        <v>3</v>
      </c>
      <c r="H120" s="30"/>
      <c r="I120" s="6"/>
    </row>
    <row r="121" spans="1:9" ht="21" customHeight="1" x14ac:dyDescent="0.2">
      <c r="A121" s="12"/>
      <c r="B121" s="6" t="s">
        <v>975</v>
      </c>
      <c r="C121" s="6" t="s">
        <v>273</v>
      </c>
      <c r="D121" s="8" t="s">
        <v>274</v>
      </c>
      <c r="E121" s="6" t="s">
        <v>904</v>
      </c>
      <c r="F121" s="6" t="s">
        <v>905</v>
      </c>
      <c r="G121" s="5">
        <v>3</v>
      </c>
      <c r="H121" s="30"/>
      <c r="I121" s="6"/>
    </row>
    <row r="122" spans="1:9" ht="15.75" customHeight="1" x14ac:dyDescent="0.2">
      <c r="A122" s="12"/>
      <c r="B122" s="6"/>
      <c r="C122" s="6"/>
      <c r="D122" s="8"/>
      <c r="E122" s="6"/>
      <c r="F122" s="6"/>
      <c r="G122" s="9">
        <f>SUM(G114:G121)</f>
        <v>24</v>
      </c>
      <c r="H122" s="30">
        <f>G122*280800</f>
        <v>6739200</v>
      </c>
      <c r="I122" s="6"/>
    </row>
    <row r="123" spans="1:9" ht="15.75" customHeight="1" x14ac:dyDescent="0.2">
      <c r="A123" s="12">
        <v>14</v>
      </c>
      <c r="B123" s="6" t="s">
        <v>976</v>
      </c>
      <c r="C123" s="6" t="s">
        <v>275</v>
      </c>
      <c r="D123" s="8">
        <v>36806</v>
      </c>
      <c r="E123" s="6" t="s">
        <v>249</v>
      </c>
      <c r="F123" s="6" t="s">
        <v>1077</v>
      </c>
      <c r="G123" s="5">
        <v>3</v>
      </c>
      <c r="H123" s="133"/>
      <c r="I123" s="152" t="s">
        <v>1941</v>
      </c>
    </row>
    <row r="124" spans="1:9" ht="15.75" customHeight="1" x14ac:dyDescent="0.2">
      <c r="A124" s="12"/>
      <c r="B124" s="6">
        <v>19010342</v>
      </c>
      <c r="C124" s="6" t="s">
        <v>275</v>
      </c>
      <c r="D124" s="8">
        <v>36717</v>
      </c>
      <c r="E124" s="6" t="s">
        <v>526</v>
      </c>
      <c r="F124" s="6" t="s">
        <v>527</v>
      </c>
      <c r="G124" s="5">
        <v>3</v>
      </c>
      <c r="H124" s="133"/>
      <c r="I124" s="152"/>
    </row>
    <row r="125" spans="1:9" ht="15.75" customHeight="1" x14ac:dyDescent="0.2">
      <c r="A125" s="12"/>
      <c r="B125" s="6">
        <v>19010342</v>
      </c>
      <c r="C125" s="6" t="s">
        <v>275</v>
      </c>
      <c r="D125" s="8">
        <v>36717</v>
      </c>
      <c r="E125" s="6" t="s">
        <v>531</v>
      </c>
      <c r="F125" s="6" t="s">
        <v>532</v>
      </c>
      <c r="G125" s="5">
        <v>3</v>
      </c>
      <c r="H125" s="133"/>
      <c r="I125" s="152"/>
    </row>
    <row r="126" spans="1:9" ht="15.75" customHeight="1" x14ac:dyDescent="0.2">
      <c r="A126" s="12"/>
      <c r="B126" s="6" t="s">
        <v>976</v>
      </c>
      <c r="C126" s="6" t="s">
        <v>275</v>
      </c>
      <c r="D126" s="8">
        <v>36806</v>
      </c>
      <c r="E126" s="6" t="s">
        <v>594</v>
      </c>
      <c r="F126" s="6" t="s">
        <v>1079</v>
      </c>
      <c r="G126" s="5">
        <v>3</v>
      </c>
      <c r="H126" s="133"/>
      <c r="I126" s="152"/>
    </row>
    <row r="127" spans="1:9" ht="15.75" customHeight="1" x14ac:dyDescent="0.2">
      <c r="A127" s="12"/>
      <c r="B127" s="6" t="s">
        <v>976</v>
      </c>
      <c r="C127" s="6" t="s">
        <v>275</v>
      </c>
      <c r="D127" s="8">
        <v>36717</v>
      </c>
      <c r="E127" s="6" t="s">
        <v>598</v>
      </c>
      <c r="F127" s="6" t="s">
        <v>1080</v>
      </c>
      <c r="G127" s="5">
        <v>3</v>
      </c>
      <c r="H127" s="133"/>
      <c r="I127" s="152"/>
    </row>
    <row r="128" spans="1:9" ht="15.75" customHeight="1" x14ac:dyDescent="0.2">
      <c r="A128" s="12"/>
      <c r="B128" s="6">
        <v>19010342</v>
      </c>
      <c r="C128" s="6" t="s">
        <v>275</v>
      </c>
      <c r="D128" s="8">
        <v>36717</v>
      </c>
      <c r="E128" s="6" t="s">
        <v>903</v>
      </c>
      <c r="F128" s="6" t="s">
        <v>1081</v>
      </c>
      <c r="G128" s="5">
        <v>3</v>
      </c>
      <c r="H128" s="133"/>
      <c r="I128" s="152"/>
    </row>
    <row r="129" spans="1:9" ht="21" customHeight="1" x14ac:dyDescent="0.2">
      <c r="A129" s="12"/>
      <c r="B129" s="6" t="s">
        <v>976</v>
      </c>
      <c r="C129" s="6" t="s">
        <v>275</v>
      </c>
      <c r="D129" s="8">
        <v>36806</v>
      </c>
      <c r="E129" s="6" t="s">
        <v>904</v>
      </c>
      <c r="F129" s="6" t="s">
        <v>905</v>
      </c>
      <c r="G129" s="5">
        <v>3</v>
      </c>
      <c r="H129" s="133"/>
      <c r="I129" s="152"/>
    </row>
    <row r="130" spans="1:9" ht="15.75" customHeight="1" x14ac:dyDescent="0.2">
      <c r="A130" s="12"/>
      <c r="B130" s="6"/>
      <c r="C130" s="6"/>
      <c r="D130" s="8"/>
      <c r="E130" s="6"/>
      <c r="F130" s="6"/>
      <c r="G130" s="9">
        <f>SUM(G123:G129)</f>
        <v>21</v>
      </c>
      <c r="H130" s="133">
        <v>0</v>
      </c>
      <c r="I130" s="152"/>
    </row>
    <row r="131" spans="1:9" ht="14.25" customHeight="1" x14ac:dyDescent="0.2">
      <c r="A131" s="12">
        <v>15</v>
      </c>
      <c r="B131" s="6">
        <v>19010353</v>
      </c>
      <c r="C131" s="6" t="s">
        <v>528</v>
      </c>
      <c r="D131" s="8">
        <v>37214</v>
      </c>
      <c r="E131" s="6" t="s">
        <v>526</v>
      </c>
      <c r="F131" s="6" t="s">
        <v>527</v>
      </c>
      <c r="G131" s="5">
        <v>3</v>
      </c>
      <c r="H131" s="30"/>
      <c r="I131" s="157"/>
    </row>
    <row r="132" spans="1:9" ht="14.25" customHeight="1" x14ac:dyDescent="0.2">
      <c r="A132" s="12"/>
      <c r="B132" s="6">
        <v>19010353</v>
      </c>
      <c r="C132" s="6" t="s">
        <v>528</v>
      </c>
      <c r="D132" s="8">
        <v>37214</v>
      </c>
      <c r="E132" s="6" t="s">
        <v>531</v>
      </c>
      <c r="F132" s="6" t="s">
        <v>532</v>
      </c>
      <c r="G132" s="5">
        <v>3</v>
      </c>
      <c r="H132" s="30"/>
      <c r="I132" s="158"/>
    </row>
    <row r="133" spans="1:9" ht="14.25" customHeight="1" x14ac:dyDescent="0.2">
      <c r="A133" s="12"/>
      <c r="B133" s="6" t="s">
        <v>992</v>
      </c>
      <c r="C133" s="6" t="s">
        <v>528</v>
      </c>
      <c r="D133" s="8" t="s">
        <v>208</v>
      </c>
      <c r="E133" s="6" t="s">
        <v>558</v>
      </c>
      <c r="F133" s="6" t="s">
        <v>559</v>
      </c>
      <c r="G133" s="5">
        <v>2</v>
      </c>
      <c r="H133" s="30"/>
      <c r="I133" s="158"/>
    </row>
    <row r="134" spans="1:9" ht="14.25" customHeight="1" x14ac:dyDescent="0.2">
      <c r="A134" s="12"/>
      <c r="B134" s="6" t="s">
        <v>992</v>
      </c>
      <c r="C134" s="6" t="s">
        <v>528</v>
      </c>
      <c r="D134" s="8" t="s">
        <v>208</v>
      </c>
      <c r="E134" s="6" t="s">
        <v>594</v>
      </c>
      <c r="F134" s="6" t="s">
        <v>1079</v>
      </c>
      <c r="G134" s="5">
        <v>3</v>
      </c>
      <c r="H134" s="30"/>
      <c r="I134" s="158"/>
    </row>
    <row r="135" spans="1:9" ht="14.25" customHeight="1" x14ac:dyDescent="0.2">
      <c r="A135" s="12"/>
      <c r="B135" s="6" t="s">
        <v>992</v>
      </c>
      <c r="C135" s="6" t="s">
        <v>528</v>
      </c>
      <c r="D135" s="8">
        <v>37214</v>
      </c>
      <c r="E135" s="6" t="s">
        <v>598</v>
      </c>
      <c r="F135" s="6" t="s">
        <v>1080</v>
      </c>
      <c r="G135" s="5">
        <v>3</v>
      </c>
      <c r="H135" s="30"/>
      <c r="I135" s="158"/>
    </row>
    <row r="136" spans="1:9" ht="21" customHeight="1" x14ac:dyDescent="0.2">
      <c r="A136" s="12"/>
      <c r="B136" s="6" t="s">
        <v>992</v>
      </c>
      <c r="C136" s="6" t="s">
        <v>528</v>
      </c>
      <c r="D136" s="8" t="s">
        <v>208</v>
      </c>
      <c r="E136" s="6" t="s">
        <v>904</v>
      </c>
      <c r="F136" s="6" t="s">
        <v>905</v>
      </c>
      <c r="G136" s="5">
        <v>3</v>
      </c>
      <c r="H136" s="30"/>
      <c r="I136" s="158"/>
    </row>
    <row r="137" spans="1:9" ht="15.75" customHeight="1" x14ac:dyDescent="0.2">
      <c r="A137" s="12"/>
      <c r="B137" s="6"/>
      <c r="C137" s="6"/>
      <c r="D137" s="8"/>
      <c r="E137" s="6"/>
      <c r="F137" s="6"/>
      <c r="G137" s="9">
        <f>SUM(G131:G136)</f>
        <v>17</v>
      </c>
      <c r="H137" s="30">
        <f>G137*280800</f>
        <v>4773600</v>
      </c>
      <c r="I137" s="159"/>
    </row>
    <row r="138" spans="1:9" ht="15.75" customHeight="1" x14ac:dyDescent="0.2">
      <c r="A138" s="12">
        <v>16</v>
      </c>
      <c r="B138" s="6" t="s">
        <v>977</v>
      </c>
      <c r="C138" s="6" t="s">
        <v>277</v>
      </c>
      <c r="D138" s="8" t="s">
        <v>278</v>
      </c>
      <c r="E138" s="6" t="s">
        <v>249</v>
      </c>
      <c r="F138" s="6" t="s">
        <v>1077</v>
      </c>
      <c r="G138" s="5">
        <v>3</v>
      </c>
      <c r="H138" s="30"/>
      <c r="I138" s="6"/>
    </row>
    <row r="139" spans="1:9" ht="24" customHeight="1" x14ac:dyDescent="0.2">
      <c r="A139" s="12"/>
      <c r="B139" s="6">
        <v>19010355</v>
      </c>
      <c r="C139" s="6" t="s">
        <v>277</v>
      </c>
      <c r="D139" s="8">
        <v>36994</v>
      </c>
      <c r="E139" s="6" t="s">
        <v>408</v>
      </c>
      <c r="F139" s="6" t="s">
        <v>434</v>
      </c>
      <c r="G139" s="5">
        <v>3</v>
      </c>
      <c r="H139" s="30"/>
      <c r="I139" s="6"/>
    </row>
    <row r="140" spans="1:9" ht="13.5" customHeight="1" x14ac:dyDescent="0.2">
      <c r="A140" s="12"/>
      <c r="B140" s="6">
        <v>19010355</v>
      </c>
      <c r="C140" s="6" t="s">
        <v>277</v>
      </c>
      <c r="D140" s="8">
        <v>36994</v>
      </c>
      <c r="E140" s="6" t="s">
        <v>526</v>
      </c>
      <c r="F140" s="6" t="s">
        <v>527</v>
      </c>
      <c r="G140" s="5">
        <v>3</v>
      </c>
      <c r="H140" s="30"/>
      <c r="I140" s="6"/>
    </row>
    <row r="141" spans="1:9" ht="13.5" customHeight="1" x14ac:dyDescent="0.2">
      <c r="A141" s="12"/>
      <c r="B141" s="6">
        <v>19010355</v>
      </c>
      <c r="C141" s="6" t="s">
        <v>277</v>
      </c>
      <c r="D141" s="8">
        <v>36994</v>
      </c>
      <c r="E141" s="6" t="s">
        <v>531</v>
      </c>
      <c r="F141" s="6" t="s">
        <v>532</v>
      </c>
      <c r="G141" s="5">
        <v>3</v>
      </c>
      <c r="H141" s="30"/>
      <c r="I141" s="6"/>
    </row>
    <row r="142" spans="1:9" ht="13.5" customHeight="1" x14ac:dyDescent="0.2">
      <c r="A142" s="12"/>
      <c r="B142" s="6" t="s">
        <v>977</v>
      </c>
      <c r="C142" s="6" t="s">
        <v>277</v>
      </c>
      <c r="D142" s="8" t="s">
        <v>278</v>
      </c>
      <c r="E142" s="6" t="s">
        <v>594</v>
      </c>
      <c r="F142" s="6" t="s">
        <v>1079</v>
      </c>
      <c r="G142" s="5">
        <v>3</v>
      </c>
      <c r="H142" s="30"/>
      <c r="I142" s="6"/>
    </row>
    <row r="143" spans="1:9" ht="13.5" customHeight="1" x14ac:dyDescent="0.2">
      <c r="A143" s="12"/>
      <c r="B143" s="6" t="s">
        <v>977</v>
      </c>
      <c r="C143" s="6" t="s">
        <v>277</v>
      </c>
      <c r="D143" s="8">
        <v>36994</v>
      </c>
      <c r="E143" s="6" t="s">
        <v>598</v>
      </c>
      <c r="F143" s="6" t="s">
        <v>1080</v>
      </c>
      <c r="G143" s="5">
        <v>3</v>
      </c>
      <c r="H143" s="30"/>
      <c r="I143" s="6"/>
    </row>
    <row r="144" spans="1:9" ht="13.5" customHeight="1" x14ac:dyDescent="0.2">
      <c r="A144" s="12"/>
      <c r="B144" s="6">
        <v>19010355</v>
      </c>
      <c r="C144" s="6" t="s">
        <v>277</v>
      </c>
      <c r="D144" s="8">
        <v>36994</v>
      </c>
      <c r="E144" s="6" t="s">
        <v>903</v>
      </c>
      <c r="F144" s="6" t="s">
        <v>1081</v>
      </c>
      <c r="G144" s="5">
        <v>3</v>
      </c>
      <c r="H144" s="30"/>
      <c r="I144" s="6"/>
    </row>
    <row r="145" spans="1:9" ht="21" customHeight="1" x14ac:dyDescent="0.2">
      <c r="A145" s="12"/>
      <c r="B145" s="6" t="s">
        <v>977</v>
      </c>
      <c r="C145" s="6" t="s">
        <v>277</v>
      </c>
      <c r="D145" s="8" t="s">
        <v>278</v>
      </c>
      <c r="E145" s="6" t="s">
        <v>904</v>
      </c>
      <c r="F145" s="6" t="s">
        <v>905</v>
      </c>
      <c r="G145" s="5">
        <v>3</v>
      </c>
      <c r="H145" s="30"/>
      <c r="I145" s="6"/>
    </row>
    <row r="146" spans="1:9" ht="15.75" customHeight="1" x14ac:dyDescent="0.2">
      <c r="A146" s="12"/>
      <c r="B146" s="6"/>
      <c r="C146" s="6"/>
      <c r="D146" s="8"/>
      <c r="E146" s="6"/>
      <c r="F146" s="6"/>
      <c r="G146" s="9">
        <f>SUM(G138:G145)</f>
        <v>24</v>
      </c>
      <c r="H146" s="30">
        <f>G146*280800</f>
        <v>6739200</v>
      </c>
      <c r="I146" s="6"/>
    </row>
    <row r="147" spans="1:9" ht="22.5" customHeight="1" x14ac:dyDescent="0.2">
      <c r="A147" s="12">
        <v>17</v>
      </c>
      <c r="B147" s="6">
        <v>19010368</v>
      </c>
      <c r="C147" s="6" t="s">
        <v>417</v>
      </c>
      <c r="D147" s="8">
        <v>37024</v>
      </c>
      <c r="E147" s="6" t="s">
        <v>408</v>
      </c>
      <c r="F147" s="6" t="s">
        <v>415</v>
      </c>
      <c r="G147" s="5">
        <v>3</v>
      </c>
      <c r="H147" s="30"/>
      <c r="I147" s="6"/>
    </row>
    <row r="148" spans="1:9" ht="22.5" customHeight="1" x14ac:dyDescent="0.2">
      <c r="A148" s="12"/>
      <c r="B148" s="6">
        <v>19010368</v>
      </c>
      <c r="C148" s="6" t="s">
        <v>417</v>
      </c>
      <c r="D148" s="8">
        <v>37024</v>
      </c>
      <c r="E148" s="6" t="s">
        <v>526</v>
      </c>
      <c r="F148" s="6" t="s">
        <v>527</v>
      </c>
      <c r="G148" s="5">
        <v>3</v>
      </c>
      <c r="H148" s="30"/>
      <c r="I148" s="6"/>
    </row>
    <row r="149" spans="1:9" ht="22.5" customHeight="1" x14ac:dyDescent="0.2">
      <c r="A149" s="12"/>
      <c r="B149" s="6">
        <v>19010368</v>
      </c>
      <c r="C149" s="6" t="s">
        <v>417</v>
      </c>
      <c r="D149" s="8">
        <v>37024</v>
      </c>
      <c r="E149" s="6" t="s">
        <v>531</v>
      </c>
      <c r="F149" s="6" t="s">
        <v>532</v>
      </c>
      <c r="G149" s="5">
        <v>3</v>
      </c>
      <c r="H149" s="30"/>
      <c r="I149" s="6"/>
    </row>
    <row r="150" spans="1:9" ht="22.5" customHeight="1" x14ac:dyDescent="0.2">
      <c r="A150" s="12"/>
      <c r="B150" s="6" t="s">
        <v>718</v>
      </c>
      <c r="C150" s="6" t="s">
        <v>417</v>
      </c>
      <c r="D150" s="8" t="s">
        <v>595</v>
      </c>
      <c r="E150" s="6" t="s">
        <v>594</v>
      </c>
      <c r="F150" s="6" t="s">
        <v>1079</v>
      </c>
      <c r="G150" s="5">
        <v>3</v>
      </c>
      <c r="H150" s="30"/>
      <c r="I150" s="6"/>
    </row>
    <row r="151" spans="1:9" ht="22.5" customHeight="1" x14ac:dyDescent="0.2">
      <c r="A151" s="12"/>
      <c r="B151" s="6" t="s">
        <v>718</v>
      </c>
      <c r="C151" s="6" t="s">
        <v>417</v>
      </c>
      <c r="D151" s="8">
        <v>37024</v>
      </c>
      <c r="E151" s="6" t="s">
        <v>598</v>
      </c>
      <c r="F151" s="6" t="s">
        <v>1080</v>
      </c>
      <c r="G151" s="5">
        <v>3</v>
      </c>
      <c r="H151" s="30"/>
      <c r="I151" s="6"/>
    </row>
    <row r="152" spans="1:9" ht="22.5" customHeight="1" x14ac:dyDescent="0.2">
      <c r="A152" s="12"/>
      <c r="B152" s="6" t="s">
        <v>718</v>
      </c>
      <c r="C152" s="6" t="s">
        <v>417</v>
      </c>
      <c r="D152" s="8" t="s">
        <v>595</v>
      </c>
      <c r="E152" s="6" t="s">
        <v>693</v>
      </c>
      <c r="F152" s="6" t="s">
        <v>694</v>
      </c>
      <c r="G152" s="5">
        <v>1</v>
      </c>
      <c r="H152" s="30"/>
      <c r="I152" s="6"/>
    </row>
    <row r="153" spans="1:9" ht="22.5" customHeight="1" x14ac:dyDescent="0.2">
      <c r="A153" s="12"/>
      <c r="B153" s="6">
        <v>19010368</v>
      </c>
      <c r="C153" s="6" t="s">
        <v>417</v>
      </c>
      <c r="D153" s="8">
        <v>37024</v>
      </c>
      <c r="E153" s="6" t="s">
        <v>903</v>
      </c>
      <c r="F153" s="6" t="s">
        <v>1081</v>
      </c>
      <c r="G153" s="5">
        <v>3</v>
      </c>
      <c r="H153" s="30"/>
      <c r="I153" s="6"/>
    </row>
    <row r="154" spans="1:9" ht="22.5" customHeight="1" x14ac:dyDescent="0.2">
      <c r="A154" s="12"/>
      <c r="B154" s="6" t="s">
        <v>718</v>
      </c>
      <c r="C154" s="6" t="s">
        <v>417</v>
      </c>
      <c r="D154" s="8" t="s">
        <v>595</v>
      </c>
      <c r="E154" s="6" t="s">
        <v>904</v>
      </c>
      <c r="F154" s="6" t="s">
        <v>905</v>
      </c>
      <c r="G154" s="5">
        <v>3</v>
      </c>
      <c r="H154" s="30"/>
      <c r="I154" s="6"/>
    </row>
    <row r="155" spans="1:9" ht="15.75" customHeight="1" x14ac:dyDescent="0.2">
      <c r="A155" s="12"/>
      <c r="B155" s="6"/>
      <c r="C155" s="6"/>
      <c r="D155" s="8"/>
      <c r="E155" s="6"/>
      <c r="F155" s="6"/>
      <c r="G155" s="9">
        <f>SUM(G147:G154)</f>
        <v>22</v>
      </c>
      <c r="H155" s="30">
        <f>G155*280800</f>
        <v>6177600</v>
      </c>
      <c r="I155" s="6"/>
    </row>
    <row r="156" spans="1:9" ht="15.75" customHeight="1" x14ac:dyDescent="0.2">
      <c r="A156" s="12">
        <v>18</v>
      </c>
      <c r="B156" s="6">
        <v>19010379</v>
      </c>
      <c r="C156" s="6" t="s">
        <v>529</v>
      </c>
      <c r="D156" s="8">
        <v>37120</v>
      </c>
      <c r="E156" s="6" t="s">
        <v>526</v>
      </c>
      <c r="F156" s="6" t="s">
        <v>527</v>
      </c>
      <c r="G156" s="5">
        <v>3</v>
      </c>
      <c r="H156" s="30"/>
      <c r="I156" s="6"/>
    </row>
    <row r="157" spans="1:9" ht="15.75" customHeight="1" x14ac:dyDescent="0.2">
      <c r="A157" s="12"/>
      <c r="B157" s="6">
        <v>19010379</v>
      </c>
      <c r="C157" s="6" t="s">
        <v>529</v>
      </c>
      <c r="D157" s="8">
        <v>37120</v>
      </c>
      <c r="E157" s="6" t="s">
        <v>531</v>
      </c>
      <c r="F157" s="6" t="s">
        <v>532</v>
      </c>
      <c r="G157" s="5">
        <v>3</v>
      </c>
      <c r="H157" s="30"/>
      <c r="I157" s="6"/>
    </row>
    <row r="158" spans="1:9" ht="15.75" customHeight="1" x14ac:dyDescent="0.2">
      <c r="A158" s="12"/>
      <c r="B158" s="6" t="s">
        <v>994</v>
      </c>
      <c r="C158" s="6" t="s">
        <v>529</v>
      </c>
      <c r="D158" s="8" t="s">
        <v>596</v>
      </c>
      <c r="E158" s="6" t="s">
        <v>594</v>
      </c>
      <c r="F158" s="6" t="s">
        <v>1079</v>
      </c>
      <c r="G158" s="5">
        <v>3</v>
      </c>
      <c r="H158" s="30"/>
      <c r="I158" s="6"/>
    </row>
    <row r="159" spans="1:9" ht="15.75" customHeight="1" x14ac:dyDescent="0.2">
      <c r="A159" s="12"/>
      <c r="B159" s="6" t="s">
        <v>994</v>
      </c>
      <c r="C159" s="6" t="s">
        <v>529</v>
      </c>
      <c r="D159" s="8">
        <v>37120</v>
      </c>
      <c r="E159" s="6" t="s">
        <v>598</v>
      </c>
      <c r="F159" s="6" t="s">
        <v>1080</v>
      </c>
      <c r="G159" s="5">
        <v>3</v>
      </c>
      <c r="H159" s="30"/>
      <c r="I159" s="6"/>
    </row>
    <row r="160" spans="1:9" ht="15.75" customHeight="1" x14ac:dyDescent="0.2">
      <c r="A160" s="12"/>
      <c r="B160" s="6">
        <v>19010379</v>
      </c>
      <c r="C160" s="6" t="s">
        <v>529</v>
      </c>
      <c r="D160" s="8">
        <v>37120</v>
      </c>
      <c r="E160" s="6" t="s">
        <v>903</v>
      </c>
      <c r="F160" s="6" t="s">
        <v>1081</v>
      </c>
      <c r="G160" s="5">
        <v>3</v>
      </c>
      <c r="H160" s="30"/>
      <c r="I160" s="6"/>
    </row>
    <row r="161" spans="1:9" ht="24" customHeight="1" x14ac:dyDescent="0.2">
      <c r="A161" s="12"/>
      <c r="B161" s="6" t="s">
        <v>994</v>
      </c>
      <c r="C161" s="6" t="s">
        <v>529</v>
      </c>
      <c r="D161" s="8" t="s">
        <v>596</v>
      </c>
      <c r="E161" s="6" t="s">
        <v>904</v>
      </c>
      <c r="F161" s="6" t="s">
        <v>905</v>
      </c>
      <c r="G161" s="5">
        <v>3</v>
      </c>
      <c r="H161" s="30"/>
      <c r="I161" s="6"/>
    </row>
    <row r="162" spans="1:9" ht="15.75" customHeight="1" x14ac:dyDescent="0.2">
      <c r="A162" s="12"/>
      <c r="B162" s="6"/>
      <c r="C162" s="6"/>
      <c r="D162" s="8"/>
      <c r="E162" s="6"/>
      <c r="F162" s="6"/>
      <c r="G162" s="9">
        <f>SUM(G156:G161)</f>
        <v>18</v>
      </c>
      <c r="H162" s="30">
        <f>G162*280800</f>
        <v>5054400</v>
      </c>
      <c r="I162" s="6"/>
    </row>
    <row r="163" spans="1:9" ht="15.75" customHeight="1" x14ac:dyDescent="0.2">
      <c r="A163" s="12">
        <v>19</v>
      </c>
      <c r="B163" s="6" t="s">
        <v>978</v>
      </c>
      <c r="C163" s="6" t="s">
        <v>286</v>
      </c>
      <c r="D163" s="8">
        <v>37104</v>
      </c>
      <c r="E163" s="6" t="s">
        <v>249</v>
      </c>
      <c r="F163" s="6" t="s">
        <v>1077</v>
      </c>
      <c r="G163" s="5">
        <v>3</v>
      </c>
      <c r="H163" s="30"/>
      <c r="I163" s="6"/>
    </row>
    <row r="164" spans="1:9" ht="15.75" customHeight="1" x14ac:dyDescent="0.2">
      <c r="A164" s="12"/>
      <c r="B164" s="6">
        <v>19010380</v>
      </c>
      <c r="C164" s="6" t="s">
        <v>286</v>
      </c>
      <c r="D164" s="8">
        <v>36899</v>
      </c>
      <c r="E164" s="6" t="s">
        <v>526</v>
      </c>
      <c r="F164" s="6" t="s">
        <v>527</v>
      </c>
      <c r="G164" s="5">
        <v>3</v>
      </c>
      <c r="H164" s="30"/>
      <c r="I164" s="6"/>
    </row>
    <row r="165" spans="1:9" ht="15.75" customHeight="1" x14ac:dyDescent="0.2">
      <c r="A165" s="12"/>
      <c r="B165" s="6">
        <v>19010380</v>
      </c>
      <c r="C165" s="6" t="s">
        <v>286</v>
      </c>
      <c r="D165" s="8">
        <v>36899</v>
      </c>
      <c r="E165" s="6" t="s">
        <v>531</v>
      </c>
      <c r="F165" s="6" t="s">
        <v>532</v>
      </c>
      <c r="G165" s="5">
        <v>3</v>
      </c>
      <c r="H165" s="30"/>
      <c r="I165" s="6"/>
    </row>
    <row r="166" spans="1:9" ht="15.75" customHeight="1" x14ac:dyDescent="0.2">
      <c r="A166" s="12"/>
      <c r="B166" s="6" t="s">
        <v>978</v>
      </c>
      <c r="C166" s="6" t="s">
        <v>286</v>
      </c>
      <c r="D166" s="8">
        <v>37104</v>
      </c>
      <c r="E166" s="6" t="s">
        <v>558</v>
      </c>
      <c r="F166" s="6" t="s">
        <v>559</v>
      </c>
      <c r="G166" s="5">
        <v>2</v>
      </c>
      <c r="H166" s="30"/>
      <c r="I166" s="6"/>
    </row>
    <row r="167" spans="1:9" ht="24" customHeight="1" x14ac:dyDescent="0.2">
      <c r="A167" s="12"/>
      <c r="B167" s="6" t="s">
        <v>978</v>
      </c>
      <c r="C167" s="6" t="s">
        <v>286</v>
      </c>
      <c r="D167" s="8">
        <v>37104</v>
      </c>
      <c r="E167" s="6" t="s">
        <v>901</v>
      </c>
      <c r="F167" s="6" t="s">
        <v>902</v>
      </c>
      <c r="G167" s="5">
        <v>3</v>
      </c>
      <c r="H167" s="30"/>
      <c r="I167" s="6"/>
    </row>
    <row r="168" spans="1:9" ht="15.75" customHeight="1" x14ac:dyDescent="0.2">
      <c r="A168" s="12"/>
      <c r="B168" s="6">
        <v>19010380</v>
      </c>
      <c r="C168" s="6" t="s">
        <v>286</v>
      </c>
      <c r="D168" s="8">
        <v>36899</v>
      </c>
      <c r="E168" s="6" t="s">
        <v>903</v>
      </c>
      <c r="F168" s="6" t="s">
        <v>1081</v>
      </c>
      <c r="G168" s="5">
        <v>3</v>
      </c>
      <c r="H168" s="30"/>
      <c r="I168" s="6"/>
    </row>
    <row r="169" spans="1:9" ht="15.75" customHeight="1" x14ac:dyDescent="0.2">
      <c r="A169" s="12"/>
      <c r="B169" s="6"/>
      <c r="C169" s="6"/>
      <c r="D169" s="8"/>
      <c r="E169" s="6"/>
      <c r="F169" s="6"/>
      <c r="G169" s="9">
        <f>SUM(G163:G168)</f>
        <v>17</v>
      </c>
      <c r="H169" s="30">
        <f>G169*280800</f>
        <v>4773600</v>
      </c>
      <c r="I169" s="6"/>
    </row>
    <row r="170" spans="1:9" ht="15.75" customHeight="1" x14ac:dyDescent="0.2">
      <c r="A170" s="12">
        <v>20</v>
      </c>
      <c r="B170" s="6" t="s">
        <v>979</v>
      </c>
      <c r="C170" s="6" t="s">
        <v>287</v>
      </c>
      <c r="D170" s="8">
        <v>37084</v>
      </c>
      <c r="E170" s="6" t="s">
        <v>249</v>
      </c>
      <c r="F170" s="6" t="s">
        <v>1077</v>
      </c>
      <c r="G170" s="5">
        <v>3</v>
      </c>
      <c r="H170" s="30"/>
      <c r="I170" s="152" t="s">
        <v>1942</v>
      </c>
    </row>
    <row r="171" spans="1:9" ht="15.75" customHeight="1" x14ac:dyDescent="0.2">
      <c r="A171" s="12"/>
      <c r="B171" s="6">
        <v>19010381</v>
      </c>
      <c r="C171" s="6" t="s">
        <v>287</v>
      </c>
      <c r="D171" s="8">
        <v>37232</v>
      </c>
      <c r="E171" s="6" t="s">
        <v>526</v>
      </c>
      <c r="F171" s="6" t="s">
        <v>527</v>
      </c>
      <c r="G171" s="5">
        <v>3</v>
      </c>
      <c r="H171" s="30"/>
      <c r="I171" s="152"/>
    </row>
    <row r="172" spans="1:9" ht="15.75" customHeight="1" x14ac:dyDescent="0.2">
      <c r="A172" s="12"/>
      <c r="B172" s="6">
        <v>19010381</v>
      </c>
      <c r="C172" s="6" t="s">
        <v>287</v>
      </c>
      <c r="D172" s="8">
        <v>37232</v>
      </c>
      <c r="E172" s="6" t="s">
        <v>531</v>
      </c>
      <c r="F172" s="6" t="s">
        <v>532</v>
      </c>
      <c r="G172" s="5">
        <v>3</v>
      </c>
      <c r="H172" s="30"/>
      <c r="I172" s="152"/>
    </row>
    <row r="173" spans="1:9" ht="15.75" customHeight="1" x14ac:dyDescent="0.2">
      <c r="A173" s="12"/>
      <c r="B173" s="6" t="s">
        <v>979</v>
      </c>
      <c r="C173" s="6" t="s">
        <v>287</v>
      </c>
      <c r="D173" s="8">
        <v>37084</v>
      </c>
      <c r="E173" s="6" t="s">
        <v>558</v>
      </c>
      <c r="F173" s="6" t="s">
        <v>559</v>
      </c>
      <c r="G173" s="5">
        <v>2</v>
      </c>
      <c r="H173" s="30"/>
      <c r="I173" s="152"/>
    </row>
    <row r="174" spans="1:9" ht="15.75" customHeight="1" x14ac:dyDescent="0.2">
      <c r="A174" s="12"/>
      <c r="B174" s="6" t="s">
        <v>979</v>
      </c>
      <c r="C174" s="6" t="s">
        <v>287</v>
      </c>
      <c r="D174" s="8">
        <v>37084</v>
      </c>
      <c r="E174" s="6" t="s">
        <v>594</v>
      </c>
      <c r="F174" s="6" t="s">
        <v>1079</v>
      </c>
      <c r="G174" s="5">
        <v>3</v>
      </c>
      <c r="H174" s="30"/>
      <c r="I174" s="152"/>
    </row>
    <row r="175" spans="1:9" ht="15.75" customHeight="1" x14ac:dyDescent="0.2">
      <c r="A175" s="12"/>
      <c r="B175" s="6" t="s">
        <v>979</v>
      </c>
      <c r="C175" s="6" t="s">
        <v>287</v>
      </c>
      <c r="D175" s="8">
        <v>37232</v>
      </c>
      <c r="E175" s="6" t="s">
        <v>598</v>
      </c>
      <c r="F175" s="6" t="s">
        <v>1080</v>
      </c>
      <c r="G175" s="5">
        <v>3</v>
      </c>
      <c r="H175" s="30"/>
      <c r="I175" s="152"/>
    </row>
    <row r="176" spans="1:9" ht="15.75" customHeight="1" x14ac:dyDescent="0.2">
      <c r="A176" s="12"/>
      <c r="B176" s="6">
        <v>19010381</v>
      </c>
      <c r="C176" s="6" t="s">
        <v>287</v>
      </c>
      <c r="D176" s="8">
        <v>37232</v>
      </c>
      <c r="E176" s="6" t="s">
        <v>903</v>
      </c>
      <c r="F176" s="6" t="s">
        <v>1081</v>
      </c>
      <c r="G176" s="5">
        <v>3</v>
      </c>
      <c r="H176" s="30"/>
      <c r="I176" s="152"/>
    </row>
    <row r="177" spans="1:9" ht="24" customHeight="1" x14ac:dyDescent="0.2">
      <c r="A177" s="12"/>
      <c r="B177" s="6" t="s">
        <v>979</v>
      </c>
      <c r="C177" s="6" t="s">
        <v>287</v>
      </c>
      <c r="D177" s="8">
        <v>37084</v>
      </c>
      <c r="E177" s="6" t="s">
        <v>904</v>
      </c>
      <c r="F177" s="6" t="s">
        <v>905</v>
      </c>
      <c r="G177" s="5">
        <v>3</v>
      </c>
      <c r="H177" s="30"/>
      <c r="I177" s="152"/>
    </row>
    <row r="178" spans="1:9" ht="15.75" customHeight="1" x14ac:dyDescent="0.2">
      <c r="A178" s="12"/>
      <c r="B178" s="6"/>
      <c r="C178" s="6"/>
      <c r="D178" s="8"/>
      <c r="E178" s="6"/>
      <c r="F178" s="6"/>
      <c r="G178" s="9">
        <f>SUM(G170:G177)</f>
        <v>23</v>
      </c>
      <c r="H178" s="30">
        <f>G178*280800-500000</f>
        <v>5958400</v>
      </c>
      <c r="I178" s="152"/>
    </row>
    <row r="179" spans="1:9" ht="15.75" customHeight="1" x14ac:dyDescent="0.2">
      <c r="A179" s="12">
        <v>21</v>
      </c>
      <c r="B179" s="6" t="s">
        <v>980</v>
      </c>
      <c r="C179" s="6" t="s">
        <v>289</v>
      </c>
      <c r="D179" s="8" t="s">
        <v>290</v>
      </c>
      <c r="E179" s="6" t="s">
        <v>249</v>
      </c>
      <c r="F179" s="6" t="s">
        <v>1077</v>
      </c>
      <c r="G179" s="5">
        <v>3</v>
      </c>
      <c r="H179" s="30"/>
      <c r="I179" s="6"/>
    </row>
    <row r="180" spans="1:9" ht="15.75" customHeight="1" x14ac:dyDescent="0.2">
      <c r="A180" s="12"/>
      <c r="B180" s="6">
        <v>19010396</v>
      </c>
      <c r="C180" s="6" t="s">
        <v>289</v>
      </c>
      <c r="D180" s="8">
        <v>37192</v>
      </c>
      <c r="E180" s="6" t="s">
        <v>310</v>
      </c>
      <c r="F180" s="6" t="s">
        <v>311</v>
      </c>
      <c r="G180" s="5">
        <v>3</v>
      </c>
      <c r="H180" s="30"/>
      <c r="I180" s="6"/>
    </row>
    <row r="181" spans="1:9" ht="24" customHeight="1" x14ac:dyDescent="0.2">
      <c r="A181" s="12"/>
      <c r="B181" s="6">
        <v>19010396</v>
      </c>
      <c r="C181" s="6" t="s">
        <v>289</v>
      </c>
      <c r="D181" s="8">
        <v>37192</v>
      </c>
      <c r="E181" s="6" t="s">
        <v>408</v>
      </c>
      <c r="F181" s="6" t="s">
        <v>434</v>
      </c>
      <c r="G181" s="5">
        <v>3</v>
      </c>
      <c r="H181" s="30"/>
      <c r="I181" s="6"/>
    </row>
    <row r="182" spans="1:9" ht="15.75" customHeight="1" x14ac:dyDescent="0.2">
      <c r="A182" s="12"/>
      <c r="B182" s="6">
        <v>19010396</v>
      </c>
      <c r="C182" s="6" t="s">
        <v>289</v>
      </c>
      <c r="D182" s="8">
        <v>37192</v>
      </c>
      <c r="E182" s="6" t="s">
        <v>526</v>
      </c>
      <c r="F182" s="6" t="s">
        <v>527</v>
      </c>
      <c r="G182" s="5">
        <v>3</v>
      </c>
      <c r="H182" s="30"/>
      <c r="I182" s="6"/>
    </row>
    <row r="183" spans="1:9" ht="15.75" customHeight="1" x14ac:dyDescent="0.2">
      <c r="A183" s="12"/>
      <c r="B183" s="6">
        <v>19010396</v>
      </c>
      <c r="C183" s="6" t="s">
        <v>289</v>
      </c>
      <c r="D183" s="8">
        <v>37192</v>
      </c>
      <c r="E183" s="6" t="s">
        <v>531</v>
      </c>
      <c r="F183" s="6" t="s">
        <v>532</v>
      </c>
      <c r="G183" s="5">
        <v>3</v>
      </c>
      <c r="H183" s="30"/>
      <c r="I183" s="6"/>
    </row>
    <row r="184" spans="1:9" ht="15.75" customHeight="1" x14ac:dyDescent="0.2">
      <c r="A184" s="12"/>
      <c r="B184" s="6" t="s">
        <v>980</v>
      </c>
      <c r="C184" s="6" t="s">
        <v>289</v>
      </c>
      <c r="D184" s="8" t="s">
        <v>290</v>
      </c>
      <c r="E184" s="6" t="s">
        <v>594</v>
      </c>
      <c r="F184" s="6" t="s">
        <v>1079</v>
      </c>
      <c r="G184" s="5">
        <v>3</v>
      </c>
      <c r="H184" s="30"/>
      <c r="I184" s="6"/>
    </row>
    <row r="185" spans="1:9" ht="15.75" customHeight="1" x14ac:dyDescent="0.2">
      <c r="A185" s="12"/>
      <c r="B185" s="6" t="s">
        <v>980</v>
      </c>
      <c r="C185" s="6" t="s">
        <v>289</v>
      </c>
      <c r="D185" s="8">
        <v>37192</v>
      </c>
      <c r="E185" s="6" t="s">
        <v>598</v>
      </c>
      <c r="F185" s="6" t="s">
        <v>1080</v>
      </c>
      <c r="G185" s="5">
        <v>3</v>
      </c>
      <c r="H185" s="30"/>
      <c r="I185" s="6"/>
    </row>
    <row r="186" spans="1:9" ht="15.75" customHeight="1" x14ac:dyDescent="0.2">
      <c r="A186" s="12"/>
      <c r="B186" s="6" t="s">
        <v>980</v>
      </c>
      <c r="C186" s="6" t="s">
        <v>289</v>
      </c>
      <c r="D186" s="8" t="s">
        <v>290</v>
      </c>
      <c r="E186" s="6" t="s">
        <v>655</v>
      </c>
      <c r="F186" s="6" t="s">
        <v>656</v>
      </c>
      <c r="G186" s="5">
        <v>1</v>
      </c>
      <c r="H186" s="30"/>
      <c r="I186" s="6"/>
    </row>
    <row r="187" spans="1:9" ht="15.75" customHeight="1" x14ac:dyDescent="0.2">
      <c r="A187" s="12"/>
      <c r="B187" s="6">
        <v>19010396</v>
      </c>
      <c r="C187" s="6" t="s">
        <v>289</v>
      </c>
      <c r="D187" s="8">
        <v>37192</v>
      </c>
      <c r="E187" s="6" t="s">
        <v>903</v>
      </c>
      <c r="F187" s="6" t="s">
        <v>1081</v>
      </c>
      <c r="G187" s="5">
        <v>3</v>
      </c>
      <c r="H187" s="30"/>
      <c r="I187" s="6"/>
    </row>
    <row r="188" spans="1:9" ht="24" customHeight="1" x14ac:dyDescent="0.2">
      <c r="A188" s="12"/>
      <c r="B188" s="6" t="s">
        <v>980</v>
      </c>
      <c r="C188" s="6" t="s">
        <v>289</v>
      </c>
      <c r="D188" s="8" t="s">
        <v>290</v>
      </c>
      <c r="E188" s="6" t="s">
        <v>904</v>
      </c>
      <c r="F188" s="6" t="s">
        <v>905</v>
      </c>
      <c r="G188" s="5">
        <v>3</v>
      </c>
      <c r="H188" s="30"/>
      <c r="I188" s="6"/>
    </row>
    <row r="189" spans="1:9" ht="15.75" customHeight="1" x14ac:dyDescent="0.2">
      <c r="A189" s="12"/>
      <c r="B189" s="6"/>
      <c r="C189" s="6"/>
      <c r="D189" s="8"/>
      <c r="E189" s="6"/>
      <c r="F189" s="6"/>
      <c r="G189" s="9">
        <f>SUM(G179:G188)</f>
        <v>28</v>
      </c>
      <c r="H189" s="30">
        <f>G189*280800</f>
        <v>7862400</v>
      </c>
      <c r="I189" s="6"/>
    </row>
    <row r="190" spans="1:9" ht="15.75" customHeight="1" x14ac:dyDescent="0.2">
      <c r="A190" s="12">
        <v>22</v>
      </c>
      <c r="B190" s="6">
        <v>19010403</v>
      </c>
      <c r="C190" s="6" t="s">
        <v>530</v>
      </c>
      <c r="D190" s="8">
        <v>36952</v>
      </c>
      <c r="E190" s="6" t="s">
        <v>526</v>
      </c>
      <c r="F190" s="6" t="s">
        <v>527</v>
      </c>
      <c r="G190" s="5">
        <v>3</v>
      </c>
      <c r="H190" s="30"/>
      <c r="I190" s="6"/>
    </row>
    <row r="191" spans="1:9" ht="15.75" customHeight="1" x14ac:dyDescent="0.2">
      <c r="A191" s="12"/>
      <c r="B191" s="6">
        <v>19010403</v>
      </c>
      <c r="C191" s="6" t="s">
        <v>530</v>
      </c>
      <c r="D191" s="8">
        <v>36952</v>
      </c>
      <c r="E191" s="6" t="s">
        <v>531</v>
      </c>
      <c r="F191" s="6" t="s">
        <v>532</v>
      </c>
      <c r="G191" s="5">
        <v>3</v>
      </c>
      <c r="H191" s="30"/>
      <c r="I191" s="6"/>
    </row>
    <row r="192" spans="1:9" ht="15.75" customHeight="1" x14ac:dyDescent="0.2">
      <c r="A192" s="12"/>
      <c r="B192" s="6" t="s">
        <v>995</v>
      </c>
      <c r="C192" s="6" t="s">
        <v>530</v>
      </c>
      <c r="D192" s="8">
        <v>36925</v>
      </c>
      <c r="E192" s="6" t="s">
        <v>594</v>
      </c>
      <c r="F192" s="6" t="s">
        <v>1079</v>
      </c>
      <c r="G192" s="5">
        <v>3</v>
      </c>
      <c r="H192" s="30"/>
      <c r="I192" s="6"/>
    </row>
    <row r="193" spans="1:9" ht="15.75" customHeight="1" x14ac:dyDescent="0.2">
      <c r="A193" s="12"/>
      <c r="B193" s="6" t="s">
        <v>995</v>
      </c>
      <c r="C193" s="6" t="s">
        <v>530</v>
      </c>
      <c r="D193" s="8">
        <v>36952</v>
      </c>
      <c r="E193" s="6" t="s">
        <v>598</v>
      </c>
      <c r="F193" s="6" t="s">
        <v>1080</v>
      </c>
      <c r="G193" s="5">
        <v>3</v>
      </c>
      <c r="H193" s="30"/>
      <c r="I193" s="6"/>
    </row>
    <row r="194" spans="1:9" ht="15.75" customHeight="1" x14ac:dyDescent="0.2">
      <c r="A194" s="12"/>
      <c r="B194" s="6">
        <v>19010403</v>
      </c>
      <c r="C194" s="6" t="s">
        <v>530</v>
      </c>
      <c r="D194" s="8">
        <v>36952</v>
      </c>
      <c r="E194" s="6" t="s">
        <v>903</v>
      </c>
      <c r="F194" s="6" t="s">
        <v>1081</v>
      </c>
      <c r="G194" s="5">
        <v>3</v>
      </c>
      <c r="H194" s="30"/>
      <c r="I194" s="6"/>
    </row>
    <row r="195" spans="1:9" ht="24" customHeight="1" x14ac:dyDescent="0.2">
      <c r="A195" s="12"/>
      <c r="B195" s="6" t="s">
        <v>995</v>
      </c>
      <c r="C195" s="6" t="s">
        <v>530</v>
      </c>
      <c r="D195" s="8">
        <v>36925</v>
      </c>
      <c r="E195" s="6" t="s">
        <v>904</v>
      </c>
      <c r="F195" s="6" t="s">
        <v>905</v>
      </c>
      <c r="G195" s="5">
        <v>3</v>
      </c>
      <c r="H195" s="30"/>
      <c r="I195" s="6"/>
    </row>
    <row r="196" spans="1:9" ht="15.75" customHeight="1" x14ac:dyDescent="0.2">
      <c r="A196" s="12"/>
      <c r="B196" s="6"/>
      <c r="C196" s="6"/>
      <c r="D196" s="8"/>
      <c r="E196" s="6"/>
      <c r="F196" s="6"/>
      <c r="G196" s="9">
        <f>SUM(G190:G195)</f>
        <v>18</v>
      </c>
      <c r="H196" s="30">
        <f>G196*280800</f>
        <v>5054400</v>
      </c>
      <c r="I196" s="6"/>
    </row>
    <row r="197" spans="1:9" ht="24" customHeight="1" x14ac:dyDescent="0.2">
      <c r="A197" s="12">
        <v>23</v>
      </c>
      <c r="B197" s="6">
        <v>19010409</v>
      </c>
      <c r="C197" s="6" t="s">
        <v>418</v>
      </c>
      <c r="D197" s="8">
        <v>37102</v>
      </c>
      <c r="E197" s="6" t="s">
        <v>408</v>
      </c>
      <c r="F197" s="6" t="s">
        <v>415</v>
      </c>
      <c r="G197" s="5">
        <v>3</v>
      </c>
      <c r="H197" s="30"/>
      <c r="I197" s="6"/>
    </row>
    <row r="198" spans="1:9" ht="15.75" customHeight="1" x14ac:dyDescent="0.2">
      <c r="A198" s="12"/>
      <c r="B198" s="6">
        <v>19010409</v>
      </c>
      <c r="C198" s="6" t="s">
        <v>418</v>
      </c>
      <c r="D198" s="8">
        <v>37102</v>
      </c>
      <c r="E198" s="6" t="s">
        <v>526</v>
      </c>
      <c r="F198" s="6" t="s">
        <v>527</v>
      </c>
      <c r="G198" s="5">
        <v>3</v>
      </c>
      <c r="H198" s="30"/>
      <c r="I198" s="6"/>
    </row>
    <row r="199" spans="1:9" ht="15.75" customHeight="1" x14ac:dyDescent="0.2">
      <c r="A199" s="12"/>
      <c r="B199" s="6">
        <v>19010409</v>
      </c>
      <c r="C199" s="6" t="s">
        <v>418</v>
      </c>
      <c r="D199" s="8">
        <v>37102</v>
      </c>
      <c r="E199" s="6" t="s">
        <v>531</v>
      </c>
      <c r="F199" s="6" t="s">
        <v>532</v>
      </c>
      <c r="G199" s="5">
        <v>3</v>
      </c>
      <c r="H199" s="30"/>
      <c r="I199" s="6"/>
    </row>
    <row r="200" spans="1:9" ht="15.75" customHeight="1" x14ac:dyDescent="0.2">
      <c r="A200" s="12"/>
      <c r="B200" s="6" t="s">
        <v>996</v>
      </c>
      <c r="C200" s="6" t="s">
        <v>418</v>
      </c>
      <c r="D200" s="8" t="s">
        <v>292</v>
      </c>
      <c r="E200" s="6" t="s">
        <v>594</v>
      </c>
      <c r="F200" s="6" t="s">
        <v>1079</v>
      </c>
      <c r="G200" s="5">
        <v>3</v>
      </c>
      <c r="H200" s="30"/>
      <c r="I200" s="6"/>
    </row>
    <row r="201" spans="1:9" ht="15.75" customHeight="1" x14ac:dyDescent="0.2">
      <c r="A201" s="12"/>
      <c r="B201" s="6" t="s">
        <v>996</v>
      </c>
      <c r="C201" s="6" t="s">
        <v>418</v>
      </c>
      <c r="D201" s="8">
        <v>37102</v>
      </c>
      <c r="E201" s="6" t="s">
        <v>598</v>
      </c>
      <c r="F201" s="6" t="s">
        <v>1080</v>
      </c>
      <c r="G201" s="5">
        <v>3</v>
      </c>
      <c r="H201" s="30"/>
      <c r="I201" s="6"/>
    </row>
    <row r="202" spans="1:9" ht="15.75" customHeight="1" x14ac:dyDescent="0.2">
      <c r="A202" s="12"/>
      <c r="B202" s="6">
        <v>19010409</v>
      </c>
      <c r="C202" s="6" t="s">
        <v>418</v>
      </c>
      <c r="D202" s="8">
        <v>37102</v>
      </c>
      <c r="E202" s="6" t="s">
        <v>903</v>
      </c>
      <c r="F202" s="6" t="s">
        <v>1081</v>
      </c>
      <c r="G202" s="5">
        <v>3</v>
      </c>
      <c r="H202" s="30"/>
      <c r="I202" s="6"/>
    </row>
    <row r="203" spans="1:9" ht="24" customHeight="1" x14ac:dyDescent="0.2">
      <c r="A203" s="12"/>
      <c r="B203" s="6" t="s">
        <v>996</v>
      </c>
      <c r="C203" s="6" t="s">
        <v>418</v>
      </c>
      <c r="D203" s="8" t="s">
        <v>292</v>
      </c>
      <c r="E203" s="6" t="s">
        <v>904</v>
      </c>
      <c r="F203" s="6" t="s">
        <v>905</v>
      </c>
      <c r="G203" s="5">
        <v>3</v>
      </c>
      <c r="H203" s="30"/>
      <c r="I203" s="6"/>
    </row>
    <row r="204" spans="1:9" ht="15.75" customHeight="1" x14ac:dyDescent="0.2">
      <c r="A204" s="12"/>
      <c r="B204" s="6"/>
      <c r="C204" s="6"/>
      <c r="D204" s="8"/>
      <c r="E204" s="6"/>
      <c r="F204" s="6"/>
      <c r="G204" s="9">
        <f>SUM(G197:G203)</f>
        <v>21</v>
      </c>
      <c r="H204" s="30">
        <f>G204*280800</f>
        <v>5896800</v>
      </c>
      <c r="I204" s="6"/>
    </row>
    <row r="205" spans="1:9" ht="15.75" customHeight="1" x14ac:dyDescent="0.2">
      <c r="A205" s="12">
        <v>24</v>
      </c>
      <c r="B205" s="6" t="s">
        <v>981</v>
      </c>
      <c r="C205" s="6" t="s">
        <v>291</v>
      </c>
      <c r="D205" s="8" t="s">
        <v>292</v>
      </c>
      <c r="E205" s="6" t="s">
        <v>249</v>
      </c>
      <c r="F205" s="6" t="s">
        <v>1077</v>
      </c>
      <c r="G205" s="5">
        <v>3</v>
      </c>
      <c r="H205" s="30"/>
      <c r="I205" s="6"/>
    </row>
    <row r="206" spans="1:9" ht="24" customHeight="1" x14ac:dyDescent="0.2">
      <c r="A206" s="12"/>
      <c r="B206" s="6">
        <v>19010418</v>
      </c>
      <c r="C206" s="6" t="s">
        <v>291</v>
      </c>
      <c r="D206" s="8">
        <v>37102</v>
      </c>
      <c r="E206" s="6" t="s">
        <v>408</v>
      </c>
      <c r="F206" s="6" t="s">
        <v>434</v>
      </c>
      <c r="G206" s="5">
        <v>3</v>
      </c>
      <c r="H206" s="30"/>
      <c r="I206" s="6"/>
    </row>
    <row r="207" spans="1:9" ht="15.75" customHeight="1" x14ac:dyDescent="0.2">
      <c r="A207" s="12"/>
      <c r="B207" s="6">
        <v>19010418</v>
      </c>
      <c r="C207" s="6" t="s">
        <v>291</v>
      </c>
      <c r="D207" s="8">
        <v>37102</v>
      </c>
      <c r="E207" s="6" t="s">
        <v>526</v>
      </c>
      <c r="F207" s="6" t="s">
        <v>527</v>
      </c>
      <c r="G207" s="5">
        <v>3</v>
      </c>
      <c r="H207" s="30"/>
      <c r="I207" s="6"/>
    </row>
    <row r="208" spans="1:9" ht="15.75" customHeight="1" x14ac:dyDescent="0.2">
      <c r="A208" s="12"/>
      <c r="B208" s="6">
        <v>19010418</v>
      </c>
      <c r="C208" s="6" t="s">
        <v>291</v>
      </c>
      <c r="D208" s="8">
        <v>37102</v>
      </c>
      <c r="E208" s="6" t="s">
        <v>531</v>
      </c>
      <c r="F208" s="6" t="s">
        <v>532</v>
      </c>
      <c r="G208" s="5">
        <v>3</v>
      </c>
      <c r="H208" s="30"/>
      <c r="I208" s="6"/>
    </row>
    <row r="209" spans="1:9" ht="15.75" customHeight="1" x14ac:dyDescent="0.2">
      <c r="A209" s="12"/>
      <c r="B209" s="6" t="s">
        <v>981</v>
      </c>
      <c r="C209" s="6" t="s">
        <v>291</v>
      </c>
      <c r="D209" s="8" t="s">
        <v>292</v>
      </c>
      <c r="E209" s="6" t="s">
        <v>594</v>
      </c>
      <c r="F209" s="6" t="s">
        <v>1079</v>
      </c>
      <c r="G209" s="5">
        <v>3</v>
      </c>
      <c r="H209" s="30"/>
      <c r="I209" s="6"/>
    </row>
    <row r="210" spans="1:9" ht="15.75" customHeight="1" x14ac:dyDescent="0.2">
      <c r="A210" s="12"/>
      <c r="B210" s="6" t="s">
        <v>981</v>
      </c>
      <c r="C210" s="6" t="s">
        <v>291</v>
      </c>
      <c r="D210" s="8">
        <v>37102</v>
      </c>
      <c r="E210" s="6" t="s">
        <v>598</v>
      </c>
      <c r="F210" s="6" t="s">
        <v>1080</v>
      </c>
      <c r="G210" s="5">
        <v>3</v>
      </c>
      <c r="H210" s="30"/>
      <c r="I210" s="6"/>
    </row>
    <row r="211" spans="1:9" ht="15.75" customHeight="1" x14ac:dyDescent="0.2">
      <c r="A211" s="12"/>
      <c r="B211" s="6">
        <v>19010418</v>
      </c>
      <c r="C211" s="6" t="s">
        <v>291</v>
      </c>
      <c r="D211" s="8">
        <v>37102</v>
      </c>
      <c r="E211" s="6" t="s">
        <v>903</v>
      </c>
      <c r="F211" s="6" t="s">
        <v>1081</v>
      </c>
      <c r="G211" s="5">
        <v>3</v>
      </c>
      <c r="H211" s="30"/>
      <c r="I211" s="6"/>
    </row>
    <row r="212" spans="1:9" ht="24" customHeight="1" x14ac:dyDescent="0.2">
      <c r="A212" s="12"/>
      <c r="B212" s="6" t="s">
        <v>981</v>
      </c>
      <c r="C212" s="6" t="s">
        <v>291</v>
      </c>
      <c r="D212" s="8" t="s">
        <v>292</v>
      </c>
      <c r="E212" s="6" t="s">
        <v>904</v>
      </c>
      <c r="F212" s="6" t="s">
        <v>905</v>
      </c>
      <c r="G212" s="5">
        <v>3</v>
      </c>
      <c r="H212" s="30"/>
      <c r="I212" s="6"/>
    </row>
    <row r="213" spans="1:9" ht="15.75" customHeight="1" x14ac:dyDescent="0.2">
      <c r="A213" s="12"/>
      <c r="B213" s="6"/>
      <c r="C213" s="6"/>
      <c r="D213" s="8"/>
      <c r="E213" s="6"/>
      <c r="F213" s="6"/>
      <c r="G213" s="9">
        <f>SUM(G205:G212)</f>
        <v>24</v>
      </c>
      <c r="H213" s="30">
        <f>G213*280800</f>
        <v>6739200</v>
      </c>
      <c r="I213" s="6"/>
    </row>
    <row r="214" spans="1:9" ht="15.75" customHeight="1" x14ac:dyDescent="0.2">
      <c r="A214" s="12">
        <v>25</v>
      </c>
      <c r="B214" s="6" t="s">
        <v>982</v>
      </c>
      <c r="C214" s="6" t="s">
        <v>52</v>
      </c>
      <c r="D214" s="8">
        <v>36898</v>
      </c>
      <c r="E214" s="6" t="s">
        <v>249</v>
      </c>
      <c r="F214" s="6" t="s">
        <v>1077</v>
      </c>
      <c r="G214" s="5">
        <v>3</v>
      </c>
      <c r="H214" s="30"/>
      <c r="I214" s="152" t="s">
        <v>1942</v>
      </c>
    </row>
    <row r="215" spans="1:9" ht="24" customHeight="1" x14ac:dyDescent="0.2">
      <c r="A215" s="12"/>
      <c r="B215" s="6">
        <v>19010420</v>
      </c>
      <c r="C215" s="6" t="s">
        <v>52</v>
      </c>
      <c r="D215" s="8">
        <v>37073</v>
      </c>
      <c r="E215" s="6" t="s">
        <v>408</v>
      </c>
      <c r="F215" s="6" t="s">
        <v>434</v>
      </c>
      <c r="G215" s="5">
        <v>3</v>
      </c>
      <c r="H215" s="30"/>
      <c r="I215" s="152"/>
    </row>
    <row r="216" spans="1:9" ht="15.75" customHeight="1" x14ac:dyDescent="0.2">
      <c r="A216" s="12"/>
      <c r="B216" s="6">
        <v>19010420</v>
      </c>
      <c r="C216" s="6" t="s">
        <v>52</v>
      </c>
      <c r="D216" s="8">
        <v>37073</v>
      </c>
      <c r="E216" s="6" t="s">
        <v>526</v>
      </c>
      <c r="F216" s="6" t="s">
        <v>527</v>
      </c>
      <c r="G216" s="5">
        <v>3</v>
      </c>
      <c r="H216" s="30"/>
      <c r="I216" s="152"/>
    </row>
    <row r="217" spans="1:9" ht="15.75" customHeight="1" x14ac:dyDescent="0.2">
      <c r="A217" s="12"/>
      <c r="B217" s="6">
        <v>19010420</v>
      </c>
      <c r="C217" s="6" t="s">
        <v>52</v>
      </c>
      <c r="D217" s="8">
        <v>37073</v>
      </c>
      <c r="E217" s="6" t="s">
        <v>531</v>
      </c>
      <c r="F217" s="6" t="s">
        <v>532</v>
      </c>
      <c r="G217" s="5">
        <v>3</v>
      </c>
      <c r="H217" s="30"/>
      <c r="I217" s="152"/>
    </row>
    <row r="218" spans="1:9" ht="15.75" customHeight="1" x14ac:dyDescent="0.2">
      <c r="A218" s="12"/>
      <c r="B218" s="6" t="s">
        <v>982</v>
      </c>
      <c r="C218" s="6" t="s">
        <v>52</v>
      </c>
      <c r="D218" s="8">
        <v>36898</v>
      </c>
      <c r="E218" s="6" t="s">
        <v>594</v>
      </c>
      <c r="F218" s="6" t="s">
        <v>1079</v>
      </c>
      <c r="G218" s="5">
        <v>3</v>
      </c>
      <c r="H218" s="30"/>
      <c r="I218" s="152"/>
    </row>
    <row r="219" spans="1:9" ht="15.75" customHeight="1" x14ac:dyDescent="0.2">
      <c r="A219" s="12"/>
      <c r="B219" s="6" t="s">
        <v>982</v>
      </c>
      <c r="C219" s="6" t="s">
        <v>52</v>
      </c>
      <c r="D219" s="8">
        <v>37073</v>
      </c>
      <c r="E219" s="6" t="s">
        <v>598</v>
      </c>
      <c r="F219" s="6" t="s">
        <v>1080</v>
      </c>
      <c r="G219" s="5">
        <v>3</v>
      </c>
      <c r="H219" s="30"/>
      <c r="I219" s="152"/>
    </row>
    <row r="220" spans="1:9" ht="15.75" customHeight="1" x14ac:dyDescent="0.2">
      <c r="A220" s="12"/>
      <c r="B220" s="6">
        <v>19010420</v>
      </c>
      <c r="C220" s="6" t="s">
        <v>52</v>
      </c>
      <c r="D220" s="8">
        <v>37073</v>
      </c>
      <c r="E220" s="6" t="s">
        <v>903</v>
      </c>
      <c r="F220" s="6" t="s">
        <v>1081</v>
      </c>
      <c r="G220" s="5">
        <v>3</v>
      </c>
      <c r="H220" s="30"/>
      <c r="I220" s="152"/>
    </row>
    <row r="221" spans="1:9" ht="24" customHeight="1" x14ac:dyDescent="0.2">
      <c r="A221" s="12"/>
      <c r="B221" s="6" t="s">
        <v>982</v>
      </c>
      <c r="C221" s="6" t="s">
        <v>52</v>
      </c>
      <c r="D221" s="8">
        <v>36898</v>
      </c>
      <c r="E221" s="6" t="s">
        <v>904</v>
      </c>
      <c r="F221" s="6" t="s">
        <v>905</v>
      </c>
      <c r="G221" s="5">
        <v>3</v>
      </c>
      <c r="H221" s="30"/>
      <c r="I221" s="152"/>
    </row>
    <row r="222" spans="1:9" ht="15.75" customHeight="1" x14ac:dyDescent="0.2">
      <c r="A222" s="12"/>
      <c r="B222" s="6"/>
      <c r="C222" s="6"/>
      <c r="D222" s="8"/>
      <c r="E222" s="6"/>
      <c r="F222" s="6"/>
      <c r="G222" s="9">
        <f>SUM(G214:G221)</f>
        <v>24</v>
      </c>
      <c r="H222" s="30">
        <f>G222*280800-500000</f>
        <v>6239200</v>
      </c>
      <c r="I222" s="152"/>
    </row>
    <row r="223" spans="1:9" ht="15.75" customHeight="1" x14ac:dyDescent="0.2">
      <c r="A223" s="12">
        <v>26</v>
      </c>
      <c r="B223" s="6" t="s">
        <v>983</v>
      </c>
      <c r="C223" s="6" t="s">
        <v>293</v>
      </c>
      <c r="D223" s="8" t="s">
        <v>294</v>
      </c>
      <c r="E223" s="6" t="s">
        <v>249</v>
      </c>
      <c r="F223" s="6" t="s">
        <v>1077</v>
      </c>
      <c r="G223" s="5">
        <v>3</v>
      </c>
      <c r="H223" s="30"/>
      <c r="I223" s="6"/>
    </row>
    <row r="224" spans="1:9" ht="15.75" customHeight="1" x14ac:dyDescent="0.2">
      <c r="A224" s="12"/>
      <c r="B224" s="6">
        <v>19010425</v>
      </c>
      <c r="C224" s="6" t="s">
        <v>293</v>
      </c>
      <c r="D224" s="8">
        <v>37162</v>
      </c>
      <c r="E224" s="6" t="s">
        <v>526</v>
      </c>
      <c r="F224" s="6" t="s">
        <v>527</v>
      </c>
      <c r="G224" s="5">
        <v>3</v>
      </c>
      <c r="H224" s="30"/>
      <c r="I224" s="6"/>
    </row>
    <row r="225" spans="1:9" ht="15.75" customHeight="1" x14ac:dyDescent="0.2">
      <c r="A225" s="12"/>
      <c r="B225" s="6">
        <v>19010425</v>
      </c>
      <c r="C225" s="6" t="s">
        <v>293</v>
      </c>
      <c r="D225" s="8">
        <v>37162</v>
      </c>
      <c r="E225" s="6" t="s">
        <v>531</v>
      </c>
      <c r="F225" s="6" t="s">
        <v>532</v>
      </c>
      <c r="G225" s="5">
        <v>3</v>
      </c>
      <c r="H225" s="30"/>
      <c r="I225" s="6"/>
    </row>
    <row r="226" spans="1:9" ht="15.75" customHeight="1" x14ac:dyDescent="0.2">
      <c r="A226" s="12"/>
      <c r="B226" s="6" t="s">
        <v>983</v>
      </c>
      <c r="C226" s="6" t="s">
        <v>293</v>
      </c>
      <c r="D226" s="8" t="s">
        <v>294</v>
      </c>
      <c r="E226" s="6" t="s">
        <v>594</v>
      </c>
      <c r="F226" s="6" t="s">
        <v>1079</v>
      </c>
      <c r="G226" s="5">
        <v>3</v>
      </c>
      <c r="H226" s="30"/>
      <c r="I226" s="6"/>
    </row>
    <row r="227" spans="1:9" ht="15.75" customHeight="1" x14ac:dyDescent="0.2">
      <c r="A227" s="12"/>
      <c r="B227" s="6" t="s">
        <v>983</v>
      </c>
      <c r="C227" s="6" t="s">
        <v>293</v>
      </c>
      <c r="D227" s="8">
        <v>37162</v>
      </c>
      <c r="E227" s="6" t="s">
        <v>598</v>
      </c>
      <c r="F227" s="6" t="s">
        <v>1080</v>
      </c>
      <c r="G227" s="5">
        <v>3</v>
      </c>
      <c r="H227" s="30"/>
      <c r="I227" s="6"/>
    </row>
    <row r="228" spans="1:9" ht="15.75" customHeight="1" x14ac:dyDescent="0.2">
      <c r="A228" s="12"/>
      <c r="B228" s="6">
        <v>19010425</v>
      </c>
      <c r="C228" s="6" t="s">
        <v>293</v>
      </c>
      <c r="D228" s="8">
        <v>37162</v>
      </c>
      <c r="E228" s="6" t="s">
        <v>903</v>
      </c>
      <c r="F228" s="6" t="s">
        <v>1081</v>
      </c>
      <c r="G228" s="5">
        <v>3</v>
      </c>
      <c r="H228" s="30"/>
      <c r="I228" s="6"/>
    </row>
    <row r="229" spans="1:9" ht="24" customHeight="1" x14ac:dyDescent="0.2">
      <c r="A229" s="12"/>
      <c r="B229" s="6" t="s">
        <v>983</v>
      </c>
      <c r="C229" s="6" t="s">
        <v>293</v>
      </c>
      <c r="D229" s="8" t="s">
        <v>294</v>
      </c>
      <c r="E229" s="6" t="s">
        <v>904</v>
      </c>
      <c r="F229" s="6" t="s">
        <v>905</v>
      </c>
      <c r="G229" s="5">
        <v>3</v>
      </c>
      <c r="H229" s="30"/>
      <c r="I229" s="6"/>
    </row>
    <row r="230" spans="1:9" ht="15.75" customHeight="1" x14ac:dyDescent="0.2">
      <c r="A230" s="12"/>
      <c r="B230" s="6"/>
      <c r="C230" s="6"/>
      <c r="D230" s="8"/>
      <c r="E230" s="6"/>
      <c r="F230" s="6"/>
      <c r="G230" s="9">
        <f>SUM(G223:G229)</f>
        <v>21</v>
      </c>
      <c r="H230" s="30">
        <f>G230*280800</f>
        <v>5896800</v>
      </c>
      <c r="I230" s="6"/>
    </row>
    <row r="231" spans="1:9" ht="21.75" customHeight="1" x14ac:dyDescent="0.2">
      <c r="A231" s="12">
        <v>27</v>
      </c>
      <c r="B231" s="6" t="s">
        <v>984</v>
      </c>
      <c r="C231" s="6" t="s">
        <v>295</v>
      </c>
      <c r="D231" s="8">
        <v>37045</v>
      </c>
      <c r="E231" s="6" t="s">
        <v>249</v>
      </c>
      <c r="F231" s="6" t="s">
        <v>1077</v>
      </c>
      <c r="G231" s="5">
        <v>3</v>
      </c>
      <c r="H231" s="30"/>
      <c r="I231" s="6"/>
    </row>
    <row r="232" spans="1:9" ht="21.75" customHeight="1" x14ac:dyDescent="0.2">
      <c r="A232" s="12"/>
      <c r="B232" s="6">
        <v>19010432</v>
      </c>
      <c r="C232" s="6" t="s">
        <v>295</v>
      </c>
      <c r="D232" s="8">
        <v>36956</v>
      </c>
      <c r="E232" s="6" t="s">
        <v>526</v>
      </c>
      <c r="F232" s="6" t="s">
        <v>527</v>
      </c>
      <c r="G232" s="5">
        <v>3</v>
      </c>
      <c r="H232" s="30"/>
      <c r="I232" s="6"/>
    </row>
    <row r="233" spans="1:9" ht="21.75" customHeight="1" x14ac:dyDescent="0.2">
      <c r="A233" s="12"/>
      <c r="B233" s="6">
        <v>19010432</v>
      </c>
      <c r="C233" s="6" t="s">
        <v>295</v>
      </c>
      <c r="D233" s="8">
        <v>36956</v>
      </c>
      <c r="E233" s="6" t="s">
        <v>531</v>
      </c>
      <c r="F233" s="6" t="s">
        <v>532</v>
      </c>
      <c r="G233" s="5">
        <v>3</v>
      </c>
      <c r="H233" s="30"/>
      <c r="I233" s="6"/>
    </row>
    <row r="234" spans="1:9" ht="21.75" customHeight="1" x14ac:dyDescent="0.2">
      <c r="A234" s="12"/>
      <c r="B234" s="6" t="s">
        <v>984</v>
      </c>
      <c r="C234" s="6" t="s">
        <v>295</v>
      </c>
      <c r="D234" s="8">
        <v>37045</v>
      </c>
      <c r="E234" s="6" t="s">
        <v>558</v>
      </c>
      <c r="F234" s="6" t="s">
        <v>559</v>
      </c>
      <c r="G234" s="5">
        <v>2</v>
      </c>
      <c r="H234" s="30"/>
      <c r="I234" s="6"/>
    </row>
    <row r="235" spans="1:9" ht="21.75" customHeight="1" x14ac:dyDescent="0.2">
      <c r="A235" s="12"/>
      <c r="B235" s="6" t="s">
        <v>984</v>
      </c>
      <c r="C235" s="6" t="s">
        <v>295</v>
      </c>
      <c r="D235" s="8">
        <v>37045</v>
      </c>
      <c r="E235" s="6" t="s">
        <v>594</v>
      </c>
      <c r="F235" s="6" t="s">
        <v>1079</v>
      </c>
      <c r="G235" s="5">
        <v>3</v>
      </c>
      <c r="H235" s="30"/>
      <c r="I235" s="6"/>
    </row>
    <row r="236" spans="1:9" ht="21.75" customHeight="1" x14ac:dyDescent="0.2">
      <c r="A236" s="12"/>
      <c r="B236" s="6" t="s">
        <v>984</v>
      </c>
      <c r="C236" s="6" t="s">
        <v>295</v>
      </c>
      <c r="D236" s="8">
        <v>36956</v>
      </c>
      <c r="E236" s="6" t="s">
        <v>598</v>
      </c>
      <c r="F236" s="6" t="s">
        <v>1080</v>
      </c>
      <c r="G236" s="5">
        <v>3</v>
      </c>
      <c r="H236" s="30"/>
      <c r="I236" s="6"/>
    </row>
    <row r="237" spans="1:9" ht="21.75" customHeight="1" x14ac:dyDescent="0.2">
      <c r="A237" s="12"/>
      <c r="B237" s="6">
        <v>19010432</v>
      </c>
      <c r="C237" s="6" t="s">
        <v>295</v>
      </c>
      <c r="D237" s="8">
        <v>36956</v>
      </c>
      <c r="E237" s="6" t="s">
        <v>903</v>
      </c>
      <c r="F237" s="6" t="s">
        <v>1081</v>
      </c>
      <c r="G237" s="5">
        <v>3</v>
      </c>
      <c r="H237" s="30"/>
      <c r="I237" s="6"/>
    </row>
    <row r="238" spans="1:9" ht="21.75" customHeight="1" x14ac:dyDescent="0.2">
      <c r="A238" s="12"/>
      <c r="B238" s="6" t="s">
        <v>984</v>
      </c>
      <c r="C238" s="6" t="s">
        <v>295</v>
      </c>
      <c r="D238" s="8">
        <v>37045</v>
      </c>
      <c r="E238" s="6" t="s">
        <v>904</v>
      </c>
      <c r="F238" s="6" t="s">
        <v>905</v>
      </c>
      <c r="G238" s="5">
        <v>3</v>
      </c>
      <c r="H238" s="30"/>
      <c r="I238" s="6"/>
    </row>
    <row r="239" spans="1:9" ht="15.75" customHeight="1" x14ac:dyDescent="0.2">
      <c r="A239" s="12"/>
      <c r="B239" s="6"/>
      <c r="C239" s="6"/>
      <c r="D239" s="8"/>
      <c r="E239" s="6"/>
      <c r="F239" s="6"/>
      <c r="G239" s="9">
        <f>SUM(G231:G238)</f>
        <v>23</v>
      </c>
      <c r="H239" s="30">
        <f>G239*280800</f>
        <v>6458400</v>
      </c>
      <c r="I239" s="6"/>
    </row>
    <row r="240" spans="1:9" ht="15.75" customHeight="1" x14ac:dyDescent="0.2">
      <c r="A240" s="12">
        <v>28</v>
      </c>
      <c r="B240" s="6" t="s">
        <v>985</v>
      </c>
      <c r="C240" s="6" t="s">
        <v>241</v>
      </c>
      <c r="D240" s="8" t="s">
        <v>296</v>
      </c>
      <c r="E240" s="6" t="s">
        <v>249</v>
      </c>
      <c r="F240" s="6" t="s">
        <v>1077</v>
      </c>
      <c r="G240" s="5">
        <v>3</v>
      </c>
      <c r="H240" s="30"/>
      <c r="I240" s="6"/>
    </row>
    <row r="241" spans="1:9" ht="24" customHeight="1" x14ac:dyDescent="0.2">
      <c r="A241" s="12"/>
      <c r="B241" s="6">
        <v>19010441</v>
      </c>
      <c r="C241" s="6" t="s">
        <v>241</v>
      </c>
      <c r="D241" s="8">
        <v>36964</v>
      </c>
      <c r="E241" s="6" t="s">
        <v>408</v>
      </c>
      <c r="F241" s="6" t="s">
        <v>434</v>
      </c>
      <c r="G241" s="5">
        <v>3</v>
      </c>
      <c r="H241" s="30"/>
      <c r="I241" s="6"/>
    </row>
    <row r="242" spans="1:9" ht="15.75" customHeight="1" x14ac:dyDescent="0.2">
      <c r="A242" s="12"/>
      <c r="B242" s="6">
        <v>19010441</v>
      </c>
      <c r="C242" s="6" t="s">
        <v>241</v>
      </c>
      <c r="D242" s="8">
        <v>36964</v>
      </c>
      <c r="E242" s="6" t="s">
        <v>526</v>
      </c>
      <c r="F242" s="6" t="s">
        <v>527</v>
      </c>
      <c r="G242" s="5">
        <v>3</v>
      </c>
      <c r="H242" s="30"/>
      <c r="I242" s="6"/>
    </row>
    <row r="243" spans="1:9" ht="15.75" customHeight="1" x14ac:dyDescent="0.2">
      <c r="A243" s="12"/>
      <c r="B243" s="6">
        <v>19010441</v>
      </c>
      <c r="C243" s="6" t="s">
        <v>241</v>
      </c>
      <c r="D243" s="8">
        <v>36964</v>
      </c>
      <c r="E243" s="6" t="s">
        <v>531</v>
      </c>
      <c r="F243" s="6" t="s">
        <v>532</v>
      </c>
      <c r="G243" s="5">
        <v>3</v>
      </c>
      <c r="H243" s="30"/>
      <c r="I243" s="6"/>
    </row>
    <row r="244" spans="1:9" ht="15.75" customHeight="1" x14ac:dyDescent="0.2">
      <c r="A244" s="12"/>
      <c r="B244" s="6" t="s">
        <v>985</v>
      </c>
      <c r="C244" s="6" t="s">
        <v>241</v>
      </c>
      <c r="D244" s="8" t="s">
        <v>296</v>
      </c>
      <c r="E244" s="6" t="s">
        <v>594</v>
      </c>
      <c r="F244" s="6" t="s">
        <v>1079</v>
      </c>
      <c r="G244" s="5">
        <v>3</v>
      </c>
      <c r="H244" s="30"/>
      <c r="I244" s="6"/>
    </row>
    <row r="245" spans="1:9" ht="15.75" customHeight="1" x14ac:dyDescent="0.2">
      <c r="A245" s="12"/>
      <c r="B245" s="6" t="s">
        <v>985</v>
      </c>
      <c r="C245" s="6" t="s">
        <v>241</v>
      </c>
      <c r="D245" s="8">
        <v>36964</v>
      </c>
      <c r="E245" s="6" t="s">
        <v>598</v>
      </c>
      <c r="F245" s="6" t="s">
        <v>1080</v>
      </c>
      <c r="G245" s="5">
        <v>3</v>
      </c>
      <c r="H245" s="30"/>
      <c r="I245" s="6"/>
    </row>
    <row r="246" spans="1:9" ht="15.75" customHeight="1" x14ac:dyDescent="0.2">
      <c r="A246" s="12"/>
      <c r="B246" s="6">
        <v>19010441</v>
      </c>
      <c r="C246" s="6" t="s">
        <v>241</v>
      </c>
      <c r="D246" s="8">
        <v>36964</v>
      </c>
      <c r="E246" s="6" t="s">
        <v>903</v>
      </c>
      <c r="F246" s="6" t="s">
        <v>1081</v>
      </c>
      <c r="G246" s="5">
        <v>3</v>
      </c>
      <c r="H246" s="30"/>
      <c r="I246" s="6"/>
    </row>
    <row r="247" spans="1:9" ht="24" customHeight="1" x14ac:dyDescent="0.2">
      <c r="A247" s="12"/>
      <c r="B247" s="6" t="s">
        <v>985</v>
      </c>
      <c r="C247" s="6" t="s">
        <v>241</v>
      </c>
      <c r="D247" s="8" t="s">
        <v>296</v>
      </c>
      <c r="E247" s="6" t="s">
        <v>904</v>
      </c>
      <c r="F247" s="6" t="s">
        <v>905</v>
      </c>
      <c r="G247" s="5">
        <v>3</v>
      </c>
      <c r="H247" s="30"/>
      <c r="I247" s="6"/>
    </row>
    <row r="248" spans="1:9" ht="15.75" customHeight="1" x14ac:dyDescent="0.2">
      <c r="A248" s="12"/>
      <c r="B248" s="6"/>
      <c r="C248" s="6"/>
      <c r="D248" s="8"/>
      <c r="E248" s="6"/>
      <c r="F248" s="6"/>
      <c r="G248" s="9">
        <f>SUM(G240:G247)</f>
        <v>24</v>
      </c>
      <c r="H248" s="30">
        <f>G248*280800</f>
        <v>6739200</v>
      </c>
      <c r="I248" s="6"/>
    </row>
    <row r="249" spans="1:9" ht="15.75" customHeight="1" x14ac:dyDescent="0.2">
      <c r="A249" s="12">
        <v>29</v>
      </c>
      <c r="B249" s="6" t="s">
        <v>986</v>
      </c>
      <c r="C249" s="6" t="s">
        <v>297</v>
      </c>
      <c r="D249" s="8">
        <v>36588</v>
      </c>
      <c r="E249" s="6" t="s">
        <v>249</v>
      </c>
      <c r="F249" s="6" t="s">
        <v>1077</v>
      </c>
      <c r="G249" s="5">
        <v>3</v>
      </c>
      <c r="H249" s="30"/>
      <c r="I249" s="6"/>
    </row>
    <row r="250" spans="1:9" ht="15.75" customHeight="1" x14ac:dyDescent="0.2">
      <c r="A250" s="12"/>
      <c r="B250" s="6">
        <v>19010442</v>
      </c>
      <c r="C250" s="6" t="s">
        <v>297</v>
      </c>
      <c r="D250" s="8">
        <v>36588</v>
      </c>
      <c r="E250" s="6" t="s">
        <v>526</v>
      </c>
      <c r="F250" s="6" t="s">
        <v>527</v>
      </c>
      <c r="G250" s="5">
        <v>3</v>
      </c>
      <c r="H250" s="30"/>
      <c r="I250" s="6"/>
    </row>
    <row r="251" spans="1:9" ht="15.75" customHeight="1" x14ac:dyDescent="0.2">
      <c r="A251" s="12"/>
      <c r="B251" s="6">
        <v>19010442</v>
      </c>
      <c r="C251" s="6" t="s">
        <v>297</v>
      </c>
      <c r="D251" s="8">
        <v>36588</v>
      </c>
      <c r="E251" s="6" t="s">
        <v>531</v>
      </c>
      <c r="F251" s="6" t="s">
        <v>532</v>
      </c>
      <c r="G251" s="5">
        <v>3</v>
      </c>
      <c r="H251" s="30"/>
      <c r="I251" s="6"/>
    </row>
    <row r="252" spans="1:9" ht="15.75" customHeight="1" x14ac:dyDescent="0.2">
      <c r="A252" s="12"/>
      <c r="B252" s="6" t="s">
        <v>986</v>
      </c>
      <c r="C252" s="6" t="s">
        <v>297</v>
      </c>
      <c r="D252" s="8">
        <v>36588</v>
      </c>
      <c r="E252" s="6" t="s">
        <v>558</v>
      </c>
      <c r="F252" s="6" t="s">
        <v>559</v>
      </c>
      <c r="G252" s="5">
        <v>2</v>
      </c>
      <c r="H252" s="30"/>
      <c r="I252" s="6"/>
    </row>
    <row r="253" spans="1:9" ht="15.75" customHeight="1" x14ac:dyDescent="0.2">
      <c r="A253" s="12"/>
      <c r="B253" s="6" t="s">
        <v>986</v>
      </c>
      <c r="C253" s="6" t="s">
        <v>297</v>
      </c>
      <c r="D253" s="8">
        <v>36588</v>
      </c>
      <c r="E253" s="6" t="s">
        <v>594</v>
      </c>
      <c r="F253" s="6" t="s">
        <v>1079</v>
      </c>
      <c r="G253" s="5">
        <v>3</v>
      </c>
      <c r="H253" s="30"/>
      <c r="I253" s="6"/>
    </row>
    <row r="254" spans="1:9" ht="15.75" customHeight="1" x14ac:dyDescent="0.2">
      <c r="A254" s="12"/>
      <c r="B254" s="6" t="s">
        <v>986</v>
      </c>
      <c r="C254" s="6" t="s">
        <v>297</v>
      </c>
      <c r="D254" s="8">
        <v>36588</v>
      </c>
      <c r="E254" s="6" t="s">
        <v>598</v>
      </c>
      <c r="F254" s="6" t="s">
        <v>1080</v>
      </c>
      <c r="G254" s="5">
        <v>3</v>
      </c>
      <c r="H254" s="30"/>
      <c r="I254" s="6"/>
    </row>
    <row r="255" spans="1:9" ht="15.75" customHeight="1" x14ac:dyDescent="0.2">
      <c r="A255" s="12"/>
      <c r="B255" s="6" t="s">
        <v>986</v>
      </c>
      <c r="C255" s="6" t="s">
        <v>297</v>
      </c>
      <c r="D255" s="8">
        <v>36588</v>
      </c>
      <c r="E255" s="6" t="s">
        <v>655</v>
      </c>
      <c r="F255" s="6" t="s">
        <v>669</v>
      </c>
      <c r="G255" s="5">
        <v>1</v>
      </c>
      <c r="H255" s="30"/>
      <c r="I255" s="6"/>
    </row>
    <row r="256" spans="1:9" ht="15.75" customHeight="1" x14ac:dyDescent="0.2">
      <c r="A256" s="12"/>
      <c r="B256" s="6">
        <v>19010442</v>
      </c>
      <c r="C256" s="6" t="s">
        <v>297</v>
      </c>
      <c r="D256" s="8">
        <v>36588</v>
      </c>
      <c r="E256" s="6" t="s">
        <v>903</v>
      </c>
      <c r="F256" s="6" t="s">
        <v>1081</v>
      </c>
      <c r="G256" s="5">
        <v>3</v>
      </c>
      <c r="H256" s="30"/>
      <c r="I256" s="6"/>
    </row>
    <row r="257" spans="1:9" ht="24" customHeight="1" x14ac:dyDescent="0.2">
      <c r="A257" s="12"/>
      <c r="B257" s="6" t="s">
        <v>986</v>
      </c>
      <c r="C257" s="6" t="s">
        <v>297</v>
      </c>
      <c r="D257" s="8">
        <v>36588</v>
      </c>
      <c r="E257" s="6" t="s">
        <v>904</v>
      </c>
      <c r="F257" s="6" t="s">
        <v>905</v>
      </c>
      <c r="G257" s="5">
        <v>3</v>
      </c>
      <c r="H257" s="30"/>
      <c r="I257" s="6"/>
    </row>
    <row r="258" spans="1:9" ht="15.75" customHeight="1" x14ac:dyDescent="0.2">
      <c r="A258" s="12"/>
      <c r="B258" s="6"/>
      <c r="C258" s="6"/>
      <c r="D258" s="8"/>
      <c r="E258" s="6"/>
      <c r="F258" s="6"/>
      <c r="G258" s="9">
        <f>SUM(G249:G257)</f>
        <v>24</v>
      </c>
      <c r="H258" s="30">
        <f>G258*280800</f>
        <v>6739200</v>
      </c>
      <c r="I258" s="6"/>
    </row>
    <row r="259" spans="1:9" ht="15.75" customHeight="1" x14ac:dyDescent="0.2">
      <c r="A259" s="12">
        <v>30</v>
      </c>
      <c r="B259" s="6" t="s">
        <v>964</v>
      </c>
      <c r="C259" s="6" t="s">
        <v>236</v>
      </c>
      <c r="D259" s="8">
        <v>37229</v>
      </c>
      <c r="E259" s="6" t="s">
        <v>235</v>
      </c>
      <c r="F259" s="6" t="s">
        <v>961</v>
      </c>
      <c r="G259" s="5">
        <v>3</v>
      </c>
      <c r="H259" s="30"/>
      <c r="I259" s="6"/>
    </row>
    <row r="260" spans="1:9" ht="24" customHeight="1" x14ac:dyDescent="0.2">
      <c r="A260" s="12"/>
      <c r="B260" s="6">
        <v>19010446</v>
      </c>
      <c r="C260" s="6" t="s">
        <v>236</v>
      </c>
      <c r="D260" s="8">
        <v>36993</v>
      </c>
      <c r="E260" s="6" t="s">
        <v>408</v>
      </c>
      <c r="F260" s="6" t="s">
        <v>434</v>
      </c>
      <c r="G260" s="5">
        <v>3</v>
      </c>
      <c r="H260" s="30"/>
      <c r="I260" s="6"/>
    </row>
    <row r="261" spans="1:9" ht="15.75" customHeight="1" x14ac:dyDescent="0.2">
      <c r="A261" s="12"/>
      <c r="B261" s="6">
        <v>19010446</v>
      </c>
      <c r="C261" s="6" t="s">
        <v>236</v>
      </c>
      <c r="D261" s="8">
        <v>36993</v>
      </c>
      <c r="E261" s="6" t="s">
        <v>526</v>
      </c>
      <c r="F261" s="6" t="s">
        <v>527</v>
      </c>
      <c r="G261" s="5">
        <v>3</v>
      </c>
      <c r="H261" s="30"/>
      <c r="I261" s="6"/>
    </row>
    <row r="262" spans="1:9" ht="15.75" customHeight="1" x14ac:dyDescent="0.2">
      <c r="A262" s="12"/>
      <c r="B262" s="6">
        <v>19010446</v>
      </c>
      <c r="C262" s="6" t="s">
        <v>236</v>
      </c>
      <c r="D262" s="8">
        <v>36993</v>
      </c>
      <c r="E262" s="6" t="s">
        <v>531</v>
      </c>
      <c r="F262" s="6" t="s">
        <v>532</v>
      </c>
      <c r="G262" s="5">
        <v>3</v>
      </c>
      <c r="H262" s="30"/>
      <c r="I262" s="6"/>
    </row>
    <row r="263" spans="1:9" ht="15.75" customHeight="1" x14ac:dyDescent="0.2">
      <c r="A263" s="12"/>
      <c r="B263" s="6">
        <v>19010446</v>
      </c>
      <c r="C263" s="6" t="s">
        <v>236</v>
      </c>
      <c r="D263" s="8">
        <v>36993</v>
      </c>
      <c r="E263" s="6" t="s">
        <v>1082</v>
      </c>
      <c r="F263" s="6" t="s">
        <v>1083</v>
      </c>
      <c r="G263" s="5">
        <v>2</v>
      </c>
      <c r="H263" s="30"/>
      <c r="I263" s="6"/>
    </row>
    <row r="264" spans="1:9" ht="15.75" customHeight="1" x14ac:dyDescent="0.2">
      <c r="A264" s="12"/>
      <c r="B264" s="6" t="s">
        <v>964</v>
      </c>
      <c r="C264" s="6" t="s">
        <v>236</v>
      </c>
      <c r="D264" s="8">
        <v>37229</v>
      </c>
      <c r="E264" s="6" t="s">
        <v>887</v>
      </c>
      <c r="F264" s="6" t="s">
        <v>888</v>
      </c>
      <c r="G264" s="5">
        <v>3</v>
      </c>
      <c r="H264" s="30"/>
      <c r="I264" s="6"/>
    </row>
    <row r="265" spans="1:9" ht="15.75" customHeight="1" x14ac:dyDescent="0.2">
      <c r="A265" s="12"/>
      <c r="B265" s="6">
        <v>19010446</v>
      </c>
      <c r="C265" s="6" t="s">
        <v>236</v>
      </c>
      <c r="D265" s="8">
        <v>36993</v>
      </c>
      <c r="E265" s="6" t="s">
        <v>903</v>
      </c>
      <c r="F265" s="6" t="s">
        <v>1081</v>
      </c>
      <c r="G265" s="5">
        <v>3</v>
      </c>
      <c r="H265" s="30"/>
      <c r="I265" s="6"/>
    </row>
    <row r="266" spans="1:9" ht="24" customHeight="1" x14ac:dyDescent="0.2">
      <c r="A266" s="12"/>
      <c r="B266" s="6" t="s">
        <v>964</v>
      </c>
      <c r="C266" s="6" t="s">
        <v>236</v>
      </c>
      <c r="D266" s="8">
        <v>37229</v>
      </c>
      <c r="E266" s="6" t="s">
        <v>904</v>
      </c>
      <c r="F266" s="6" t="s">
        <v>905</v>
      </c>
      <c r="G266" s="5">
        <v>3</v>
      </c>
      <c r="H266" s="30"/>
      <c r="I266" s="6"/>
    </row>
    <row r="267" spans="1:9" ht="15.75" customHeight="1" x14ac:dyDescent="0.2">
      <c r="A267" s="12"/>
      <c r="B267" s="6"/>
      <c r="C267" s="6"/>
      <c r="D267" s="8"/>
      <c r="E267" s="6"/>
      <c r="F267" s="6"/>
      <c r="G267" s="9">
        <f>SUM(G259:G266)</f>
        <v>23</v>
      </c>
      <c r="H267" s="30">
        <f>G267*280800</f>
        <v>6458400</v>
      </c>
      <c r="I267" s="6"/>
    </row>
    <row r="268" spans="1:9" ht="24" customHeight="1" x14ac:dyDescent="0.2">
      <c r="A268" s="12">
        <v>31</v>
      </c>
      <c r="B268" s="6">
        <v>19010459</v>
      </c>
      <c r="C268" s="6" t="s">
        <v>420</v>
      </c>
      <c r="D268" s="8">
        <v>37112</v>
      </c>
      <c r="E268" s="6" t="s">
        <v>408</v>
      </c>
      <c r="F268" s="6" t="s">
        <v>415</v>
      </c>
      <c r="G268" s="5">
        <v>3</v>
      </c>
      <c r="H268" s="30"/>
      <c r="I268" s="6"/>
    </row>
    <row r="269" spans="1:9" ht="15.75" customHeight="1" x14ac:dyDescent="0.2">
      <c r="A269" s="12"/>
      <c r="B269" s="6">
        <v>19010459</v>
      </c>
      <c r="C269" s="6" t="s">
        <v>420</v>
      </c>
      <c r="D269" s="8">
        <v>37112</v>
      </c>
      <c r="E269" s="6" t="s">
        <v>526</v>
      </c>
      <c r="F269" s="6" t="s">
        <v>527</v>
      </c>
      <c r="G269" s="5">
        <v>3</v>
      </c>
      <c r="H269" s="30"/>
      <c r="I269" s="6"/>
    </row>
    <row r="270" spans="1:9" ht="15.75" customHeight="1" x14ac:dyDescent="0.2">
      <c r="A270" s="12"/>
      <c r="B270" s="6">
        <v>19010459</v>
      </c>
      <c r="C270" s="6" t="s">
        <v>420</v>
      </c>
      <c r="D270" s="8">
        <v>37112</v>
      </c>
      <c r="E270" s="6" t="s">
        <v>531</v>
      </c>
      <c r="F270" s="6" t="s">
        <v>532</v>
      </c>
      <c r="G270" s="5">
        <v>3</v>
      </c>
      <c r="H270" s="30"/>
      <c r="I270" s="6"/>
    </row>
    <row r="271" spans="1:9" ht="15.75" customHeight="1" x14ac:dyDescent="0.2">
      <c r="A271" s="12"/>
      <c r="B271" s="6" t="s">
        <v>736</v>
      </c>
      <c r="C271" s="6" t="s">
        <v>420</v>
      </c>
      <c r="D271" s="8">
        <v>37142</v>
      </c>
      <c r="E271" s="6" t="s">
        <v>594</v>
      </c>
      <c r="F271" s="6" t="s">
        <v>1079</v>
      </c>
      <c r="G271" s="5">
        <v>3</v>
      </c>
      <c r="H271" s="30"/>
      <c r="I271" s="6"/>
    </row>
    <row r="272" spans="1:9" ht="15.75" customHeight="1" x14ac:dyDescent="0.2">
      <c r="A272" s="12"/>
      <c r="B272" s="6" t="s">
        <v>736</v>
      </c>
      <c r="C272" s="6" t="s">
        <v>420</v>
      </c>
      <c r="D272" s="8">
        <v>37112</v>
      </c>
      <c r="E272" s="6" t="s">
        <v>598</v>
      </c>
      <c r="F272" s="6" t="s">
        <v>1080</v>
      </c>
      <c r="G272" s="5">
        <v>3</v>
      </c>
      <c r="H272" s="30"/>
      <c r="I272" s="6"/>
    </row>
    <row r="273" spans="1:9" ht="15.75" customHeight="1" x14ac:dyDescent="0.2">
      <c r="A273" s="12"/>
      <c r="B273" s="6" t="s">
        <v>736</v>
      </c>
      <c r="C273" s="6" t="s">
        <v>420</v>
      </c>
      <c r="D273" s="8">
        <v>37142</v>
      </c>
      <c r="E273" s="6" t="s">
        <v>693</v>
      </c>
      <c r="F273" s="6" t="s">
        <v>694</v>
      </c>
      <c r="G273" s="5">
        <v>1</v>
      </c>
      <c r="H273" s="30"/>
      <c r="I273" s="6"/>
    </row>
    <row r="274" spans="1:9" ht="15.75" customHeight="1" x14ac:dyDescent="0.2">
      <c r="A274" s="12"/>
      <c r="B274" s="6">
        <v>19010459</v>
      </c>
      <c r="C274" s="6" t="s">
        <v>420</v>
      </c>
      <c r="D274" s="8">
        <v>37112</v>
      </c>
      <c r="E274" s="6" t="s">
        <v>903</v>
      </c>
      <c r="F274" s="6" t="s">
        <v>1081</v>
      </c>
      <c r="G274" s="5">
        <v>3</v>
      </c>
      <c r="H274" s="30"/>
      <c r="I274" s="6"/>
    </row>
    <row r="275" spans="1:9" ht="24" customHeight="1" x14ac:dyDescent="0.2">
      <c r="A275" s="12"/>
      <c r="B275" s="6" t="s">
        <v>736</v>
      </c>
      <c r="C275" s="6" t="s">
        <v>420</v>
      </c>
      <c r="D275" s="8">
        <v>37142</v>
      </c>
      <c r="E275" s="6" t="s">
        <v>904</v>
      </c>
      <c r="F275" s="6" t="s">
        <v>905</v>
      </c>
      <c r="G275" s="5">
        <v>3</v>
      </c>
      <c r="H275" s="30"/>
      <c r="I275" s="6"/>
    </row>
    <row r="276" spans="1:9" ht="15.75" customHeight="1" x14ac:dyDescent="0.2">
      <c r="A276" s="12"/>
      <c r="B276" s="6"/>
      <c r="C276" s="6"/>
      <c r="D276" s="8"/>
      <c r="E276" s="6"/>
      <c r="F276" s="6"/>
      <c r="G276" s="9">
        <f>SUM(G268:G275)</f>
        <v>22</v>
      </c>
      <c r="H276" s="30">
        <f>G276*280800</f>
        <v>6177600</v>
      </c>
      <c r="I276" s="6"/>
    </row>
    <row r="277" spans="1:9" ht="24" customHeight="1" x14ac:dyDescent="0.2">
      <c r="A277" s="12">
        <v>32</v>
      </c>
      <c r="B277" s="6">
        <v>19010463</v>
      </c>
      <c r="C277" s="6" t="s">
        <v>424</v>
      </c>
      <c r="D277" s="8">
        <v>37119</v>
      </c>
      <c r="E277" s="6" t="s">
        <v>408</v>
      </c>
      <c r="F277" s="6" t="s">
        <v>421</v>
      </c>
      <c r="G277" s="5">
        <v>3</v>
      </c>
      <c r="H277" s="30"/>
      <c r="I277" s="6"/>
    </row>
    <row r="278" spans="1:9" ht="15.75" customHeight="1" x14ac:dyDescent="0.2">
      <c r="A278" s="12"/>
      <c r="B278" s="6">
        <v>19010463</v>
      </c>
      <c r="C278" s="6" t="s">
        <v>424</v>
      </c>
      <c r="D278" s="8">
        <v>37119</v>
      </c>
      <c r="E278" s="6" t="s">
        <v>526</v>
      </c>
      <c r="F278" s="6" t="s">
        <v>527</v>
      </c>
      <c r="G278" s="5">
        <v>3</v>
      </c>
      <c r="H278" s="30"/>
      <c r="I278" s="6"/>
    </row>
    <row r="279" spans="1:9" ht="15.75" customHeight="1" x14ac:dyDescent="0.2">
      <c r="A279" s="12"/>
      <c r="B279" s="6">
        <v>19010463</v>
      </c>
      <c r="C279" s="6" t="s">
        <v>424</v>
      </c>
      <c r="D279" s="8">
        <v>37119</v>
      </c>
      <c r="E279" s="6" t="s">
        <v>531</v>
      </c>
      <c r="F279" s="6" t="s">
        <v>532</v>
      </c>
      <c r="G279" s="5">
        <v>3</v>
      </c>
      <c r="H279" s="30"/>
      <c r="I279" s="6"/>
    </row>
    <row r="280" spans="1:9" ht="15.75" customHeight="1" x14ac:dyDescent="0.2">
      <c r="A280" s="12"/>
      <c r="B280" s="6" t="s">
        <v>993</v>
      </c>
      <c r="C280" s="6" t="s">
        <v>424</v>
      </c>
      <c r="D280" s="8" t="s">
        <v>586</v>
      </c>
      <c r="E280" s="6" t="s">
        <v>558</v>
      </c>
      <c r="F280" s="6" t="s">
        <v>559</v>
      </c>
      <c r="G280" s="5">
        <v>2</v>
      </c>
      <c r="H280" s="30"/>
      <c r="I280" s="6"/>
    </row>
    <row r="281" spans="1:9" ht="15.75" customHeight="1" x14ac:dyDescent="0.2">
      <c r="A281" s="12"/>
      <c r="B281" s="6" t="s">
        <v>993</v>
      </c>
      <c r="C281" s="6" t="s">
        <v>424</v>
      </c>
      <c r="D281" s="8" t="s">
        <v>586</v>
      </c>
      <c r="E281" s="6" t="s">
        <v>594</v>
      </c>
      <c r="F281" s="6" t="s">
        <v>1079</v>
      </c>
      <c r="G281" s="5">
        <v>3</v>
      </c>
      <c r="H281" s="30"/>
      <c r="I281" s="6"/>
    </row>
    <row r="282" spans="1:9" ht="15.75" customHeight="1" x14ac:dyDescent="0.2">
      <c r="A282" s="12"/>
      <c r="B282" s="6" t="s">
        <v>993</v>
      </c>
      <c r="C282" s="6" t="s">
        <v>424</v>
      </c>
      <c r="D282" s="8">
        <v>37119</v>
      </c>
      <c r="E282" s="6" t="s">
        <v>598</v>
      </c>
      <c r="F282" s="6" t="s">
        <v>1080</v>
      </c>
      <c r="G282" s="5">
        <v>3</v>
      </c>
      <c r="H282" s="30"/>
      <c r="I282" s="6"/>
    </row>
    <row r="283" spans="1:9" ht="15.75" customHeight="1" x14ac:dyDescent="0.2">
      <c r="A283" s="12"/>
      <c r="B283" s="6">
        <v>19010463</v>
      </c>
      <c r="C283" s="6" t="s">
        <v>424</v>
      </c>
      <c r="D283" s="8">
        <v>37119</v>
      </c>
      <c r="E283" s="6" t="s">
        <v>903</v>
      </c>
      <c r="F283" s="6" t="s">
        <v>1081</v>
      </c>
      <c r="G283" s="5">
        <v>3</v>
      </c>
      <c r="H283" s="30"/>
      <c r="I283" s="6"/>
    </row>
    <row r="284" spans="1:9" ht="24" customHeight="1" x14ac:dyDescent="0.2">
      <c r="A284" s="12"/>
      <c r="B284" s="6" t="s">
        <v>993</v>
      </c>
      <c r="C284" s="6" t="s">
        <v>424</v>
      </c>
      <c r="D284" s="8" t="s">
        <v>586</v>
      </c>
      <c r="E284" s="6" t="s">
        <v>904</v>
      </c>
      <c r="F284" s="6" t="s">
        <v>905</v>
      </c>
      <c r="G284" s="5">
        <v>3</v>
      </c>
      <c r="H284" s="30"/>
      <c r="I284" s="6"/>
    </row>
    <row r="285" spans="1:9" ht="15.75" customHeight="1" x14ac:dyDescent="0.2">
      <c r="A285" s="12"/>
      <c r="B285" s="6"/>
      <c r="C285" s="6"/>
      <c r="D285" s="8"/>
      <c r="E285" s="6"/>
      <c r="F285" s="6"/>
      <c r="G285" s="9">
        <f>SUM(G277:G284)</f>
        <v>23</v>
      </c>
      <c r="H285" s="30">
        <f>G285*280800</f>
        <v>6458400</v>
      </c>
      <c r="I285" s="6"/>
    </row>
    <row r="286" spans="1:9" ht="13.5" customHeight="1" x14ac:dyDescent="0.2">
      <c r="A286" s="12">
        <v>33</v>
      </c>
      <c r="B286" s="6" t="s">
        <v>987</v>
      </c>
      <c r="C286" s="6" t="s">
        <v>298</v>
      </c>
      <c r="D286" s="8">
        <v>37169</v>
      </c>
      <c r="E286" s="6" t="s">
        <v>249</v>
      </c>
      <c r="F286" s="6" t="s">
        <v>1077</v>
      </c>
      <c r="G286" s="5">
        <v>3</v>
      </c>
      <c r="H286" s="30"/>
      <c r="I286" s="6"/>
    </row>
    <row r="287" spans="1:9" ht="13.5" customHeight="1" x14ac:dyDescent="0.2">
      <c r="A287" s="12"/>
      <c r="B287" s="6">
        <v>19010467</v>
      </c>
      <c r="C287" s="6" t="s">
        <v>298</v>
      </c>
      <c r="D287" s="8">
        <v>37021</v>
      </c>
      <c r="E287" s="6" t="s">
        <v>526</v>
      </c>
      <c r="F287" s="6" t="s">
        <v>527</v>
      </c>
      <c r="G287" s="5">
        <v>3</v>
      </c>
      <c r="H287" s="30"/>
      <c r="I287" s="6"/>
    </row>
    <row r="288" spans="1:9" ht="13.5" customHeight="1" x14ac:dyDescent="0.2">
      <c r="A288" s="12"/>
      <c r="B288" s="6">
        <v>19010467</v>
      </c>
      <c r="C288" s="6" t="s">
        <v>298</v>
      </c>
      <c r="D288" s="8">
        <v>37021</v>
      </c>
      <c r="E288" s="6" t="s">
        <v>531</v>
      </c>
      <c r="F288" s="6" t="s">
        <v>532</v>
      </c>
      <c r="G288" s="5">
        <v>3</v>
      </c>
      <c r="H288" s="30"/>
      <c r="I288" s="6"/>
    </row>
    <row r="289" spans="1:9" ht="13.5" customHeight="1" x14ac:dyDescent="0.2">
      <c r="A289" s="12"/>
      <c r="B289" s="6" t="s">
        <v>987</v>
      </c>
      <c r="C289" s="6" t="s">
        <v>298</v>
      </c>
      <c r="D289" s="8">
        <v>37169</v>
      </c>
      <c r="E289" s="6" t="s">
        <v>558</v>
      </c>
      <c r="F289" s="6" t="s">
        <v>559</v>
      </c>
      <c r="G289" s="5">
        <v>2</v>
      </c>
      <c r="H289" s="30"/>
      <c r="I289" s="6"/>
    </row>
    <row r="290" spans="1:9" ht="13.5" customHeight="1" x14ac:dyDescent="0.2">
      <c r="A290" s="12"/>
      <c r="B290" s="6" t="s">
        <v>987</v>
      </c>
      <c r="C290" s="6" t="s">
        <v>298</v>
      </c>
      <c r="D290" s="8">
        <v>37169</v>
      </c>
      <c r="E290" s="6" t="s">
        <v>594</v>
      </c>
      <c r="F290" s="6" t="s">
        <v>1079</v>
      </c>
      <c r="G290" s="5">
        <v>3</v>
      </c>
      <c r="H290" s="30"/>
      <c r="I290" s="6"/>
    </row>
    <row r="291" spans="1:9" ht="13.5" customHeight="1" x14ac:dyDescent="0.2">
      <c r="A291" s="12"/>
      <c r="B291" s="6" t="s">
        <v>987</v>
      </c>
      <c r="C291" s="6" t="s">
        <v>298</v>
      </c>
      <c r="D291" s="8">
        <v>37021</v>
      </c>
      <c r="E291" s="6" t="s">
        <v>598</v>
      </c>
      <c r="F291" s="6" t="s">
        <v>1080</v>
      </c>
      <c r="G291" s="5">
        <v>3</v>
      </c>
      <c r="H291" s="30"/>
      <c r="I291" s="6"/>
    </row>
    <row r="292" spans="1:9" ht="13.5" customHeight="1" x14ac:dyDescent="0.2">
      <c r="A292" s="12"/>
      <c r="B292" s="6" t="s">
        <v>987</v>
      </c>
      <c r="C292" s="6" t="s">
        <v>298</v>
      </c>
      <c r="D292" s="8">
        <v>37169</v>
      </c>
      <c r="E292" s="6" t="s">
        <v>655</v>
      </c>
      <c r="F292" s="6" t="s">
        <v>656</v>
      </c>
      <c r="G292" s="5">
        <v>1</v>
      </c>
      <c r="H292" s="30"/>
      <c r="I292" s="6"/>
    </row>
    <row r="293" spans="1:9" ht="13.5" customHeight="1" x14ac:dyDescent="0.2">
      <c r="A293" s="12"/>
      <c r="B293" s="6">
        <v>19010467</v>
      </c>
      <c r="C293" s="6" t="s">
        <v>298</v>
      </c>
      <c r="D293" s="8">
        <v>37021</v>
      </c>
      <c r="E293" s="6" t="s">
        <v>903</v>
      </c>
      <c r="F293" s="6" t="s">
        <v>1081</v>
      </c>
      <c r="G293" s="5">
        <v>3</v>
      </c>
      <c r="H293" s="30"/>
      <c r="I293" s="6"/>
    </row>
    <row r="294" spans="1:9" ht="24" customHeight="1" x14ac:dyDescent="0.2">
      <c r="A294" s="12"/>
      <c r="B294" s="6" t="s">
        <v>987</v>
      </c>
      <c r="C294" s="6" t="s">
        <v>298</v>
      </c>
      <c r="D294" s="8">
        <v>37169</v>
      </c>
      <c r="E294" s="6" t="s">
        <v>904</v>
      </c>
      <c r="F294" s="6" t="s">
        <v>905</v>
      </c>
      <c r="G294" s="5">
        <v>3</v>
      </c>
      <c r="H294" s="30"/>
      <c r="I294" s="6"/>
    </row>
    <row r="295" spans="1:9" ht="15.75" customHeight="1" x14ac:dyDescent="0.2">
      <c r="A295" s="12"/>
      <c r="B295" s="6"/>
      <c r="C295" s="6"/>
      <c r="D295" s="8"/>
      <c r="E295" s="6"/>
      <c r="F295" s="6"/>
      <c r="G295" s="9">
        <f>SUM(G286:G294)</f>
        <v>24</v>
      </c>
      <c r="H295" s="30">
        <f>G295*280800</f>
        <v>6739200</v>
      </c>
      <c r="I295" s="6"/>
    </row>
    <row r="296" spans="1:9" ht="24" customHeight="1" x14ac:dyDescent="0.2">
      <c r="A296" s="12">
        <v>34</v>
      </c>
      <c r="B296" s="6">
        <v>19010473</v>
      </c>
      <c r="C296" s="6" t="s">
        <v>134</v>
      </c>
      <c r="D296" s="8">
        <v>37216</v>
      </c>
      <c r="E296" s="6" t="s">
        <v>408</v>
      </c>
      <c r="F296" s="6" t="s">
        <v>415</v>
      </c>
      <c r="G296" s="5">
        <v>3</v>
      </c>
      <c r="H296" s="30"/>
      <c r="I296" s="6"/>
    </row>
    <row r="297" spans="1:9" ht="12.75" customHeight="1" x14ac:dyDescent="0.2">
      <c r="A297" s="12"/>
      <c r="B297" s="6">
        <v>19010473</v>
      </c>
      <c r="C297" s="6" t="s">
        <v>134</v>
      </c>
      <c r="D297" s="8">
        <v>37216</v>
      </c>
      <c r="E297" s="6" t="s">
        <v>526</v>
      </c>
      <c r="F297" s="6" t="s">
        <v>527</v>
      </c>
      <c r="G297" s="5">
        <v>3</v>
      </c>
      <c r="H297" s="30"/>
      <c r="I297" s="6"/>
    </row>
    <row r="298" spans="1:9" ht="12.75" customHeight="1" x14ac:dyDescent="0.2">
      <c r="A298" s="12"/>
      <c r="B298" s="6">
        <v>19010473</v>
      </c>
      <c r="C298" s="6" t="s">
        <v>134</v>
      </c>
      <c r="D298" s="8">
        <v>37216</v>
      </c>
      <c r="E298" s="6" t="s">
        <v>531</v>
      </c>
      <c r="F298" s="6" t="s">
        <v>532</v>
      </c>
      <c r="G298" s="5">
        <v>3</v>
      </c>
      <c r="H298" s="30"/>
      <c r="I298" s="6"/>
    </row>
    <row r="299" spans="1:9" ht="12.75" customHeight="1" x14ac:dyDescent="0.2">
      <c r="A299" s="12"/>
      <c r="B299" s="6" t="s">
        <v>997</v>
      </c>
      <c r="C299" s="6" t="s">
        <v>134</v>
      </c>
      <c r="D299" s="8" t="s">
        <v>597</v>
      </c>
      <c r="E299" s="6" t="s">
        <v>594</v>
      </c>
      <c r="F299" s="6" t="s">
        <v>1079</v>
      </c>
      <c r="G299" s="5">
        <v>3</v>
      </c>
      <c r="H299" s="30"/>
      <c r="I299" s="6"/>
    </row>
    <row r="300" spans="1:9" ht="12.75" customHeight="1" x14ac:dyDescent="0.2">
      <c r="A300" s="12"/>
      <c r="B300" s="6" t="s">
        <v>997</v>
      </c>
      <c r="C300" s="6" t="s">
        <v>134</v>
      </c>
      <c r="D300" s="8">
        <v>37216</v>
      </c>
      <c r="E300" s="6" t="s">
        <v>598</v>
      </c>
      <c r="F300" s="6" t="s">
        <v>1080</v>
      </c>
      <c r="G300" s="5">
        <v>3</v>
      </c>
      <c r="H300" s="30"/>
      <c r="I300" s="6"/>
    </row>
    <row r="301" spans="1:9" ht="12.75" customHeight="1" x14ac:dyDescent="0.2">
      <c r="A301" s="12"/>
      <c r="B301" s="6">
        <v>19010473</v>
      </c>
      <c r="C301" s="6" t="s">
        <v>134</v>
      </c>
      <c r="D301" s="8">
        <v>37216</v>
      </c>
      <c r="E301" s="6" t="s">
        <v>903</v>
      </c>
      <c r="F301" s="6" t="s">
        <v>1081</v>
      </c>
      <c r="G301" s="5">
        <v>3</v>
      </c>
      <c r="H301" s="30"/>
      <c r="I301" s="6"/>
    </row>
    <row r="302" spans="1:9" ht="24" customHeight="1" x14ac:dyDescent="0.2">
      <c r="A302" s="12"/>
      <c r="B302" s="6" t="s">
        <v>997</v>
      </c>
      <c r="C302" s="6" t="s">
        <v>134</v>
      </c>
      <c r="D302" s="8" t="s">
        <v>597</v>
      </c>
      <c r="E302" s="6" t="s">
        <v>904</v>
      </c>
      <c r="F302" s="6" t="s">
        <v>905</v>
      </c>
      <c r="G302" s="5">
        <v>3</v>
      </c>
      <c r="H302" s="30"/>
      <c r="I302" s="6"/>
    </row>
    <row r="303" spans="1:9" ht="15.75" customHeight="1" x14ac:dyDescent="0.2">
      <c r="A303" s="12"/>
      <c r="B303" s="6"/>
      <c r="C303" s="6"/>
      <c r="D303" s="8"/>
      <c r="E303" s="6"/>
      <c r="F303" s="6"/>
      <c r="G303" s="9">
        <f>SUM(G296:G302)</f>
        <v>21</v>
      </c>
      <c r="H303" s="30">
        <f>G303*280800</f>
        <v>5896800</v>
      </c>
      <c r="I303" s="6"/>
    </row>
    <row r="304" spans="1:9" ht="14.25" customHeight="1" x14ac:dyDescent="0.2">
      <c r="A304" s="12">
        <v>35</v>
      </c>
      <c r="B304" s="6" t="s">
        <v>988</v>
      </c>
      <c r="C304" s="6" t="s">
        <v>302</v>
      </c>
      <c r="D304" s="8">
        <v>35436</v>
      </c>
      <c r="E304" s="6" t="s">
        <v>249</v>
      </c>
      <c r="F304" s="6" t="s">
        <v>1077</v>
      </c>
      <c r="G304" s="5">
        <v>3</v>
      </c>
      <c r="H304" s="30"/>
      <c r="I304" s="6"/>
    </row>
    <row r="305" spans="1:9" ht="14.25" customHeight="1" x14ac:dyDescent="0.2">
      <c r="A305" s="12"/>
      <c r="B305" s="6">
        <v>19010483</v>
      </c>
      <c r="C305" s="6" t="s">
        <v>302</v>
      </c>
      <c r="D305" s="8">
        <v>35582</v>
      </c>
      <c r="E305" s="6" t="s">
        <v>526</v>
      </c>
      <c r="F305" s="6" t="s">
        <v>527</v>
      </c>
      <c r="G305" s="5">
        <v>3</v>
      </c>
      <c r="H305" s="30"/>
      <c r="I305" s="6"/>
    </row>
    <row r="306" spans="1:9" ht="14.25" customHeight="1" x14ac:dyDescent="0.2">
      <c r="A306" s="12"/>
      <c r="B306" s="6">
        <v>19010483</v>
      </c>
      <c r="C306" s="6" t="s">
        <v>302</v>
      </c>
      <c r="D306" s="8">
        <v>35582</v>
      </c>
      <c r="E306" s="6" t="s">
        <v>531</v>
      </c>
      <c r="F306" s="6" t="s">
        <v>532</v>
      </c>
      <c r="G306" s="5">
        <v>3</v>
      </c>
      <c r="H306" s="30"/>
      <c r="I306" s="6"/>
    </row>
    <row r="307" spans="1:9" ht="14.25" customHeight="1" x14ac:dyDescent="0.2">
      <c r="A307" s="12"/>
      <c r="B307" s="6" t="s">
        <v>988</v>
      </c>
      <c r="C307" s="6" t="s">
        <v>302</v>
      </c>
      <c r="D307" s="8">
        <v>35436</v>
      </c>
      <c r="E307" s="6" t="s">
        <v>558</v>
      </c>
      <c r="F307" s="6" t="s">
        <v>559</v>
      </c>
      <c r="G307" s="5">
        <v>2</v>
      </c>
      <c r="H307" s="30"/>
      <c r="I307" s="6"/>
    </row>
    <row r="308" spans="1:9" ht="14.25" customHeight="1" x14ac:dyDescent="0.2">
      <c r="A308" s="12"/>
      <c r="B308" s="6" t="s">
        <v>988</v>
      </c>
      <c r="C308" s="6" t="s">
        <v>302</v>
      </c>
      <c r="D308" s="8">
        <v>35436</v>
      </c>
      <c r="E308" s="6" t="s">
        <v>594</v>
      </c>
      <c r="F308" s="6" t="s">
        <v>1079</v>
      </c>
      <c r="G308" s="5">
        <v>3</v>
      </c>
      <c r="H308" s="30"/>
      <c r="I308" s="6"/>
    </row>
    <row r="309" spans="1:9" ht="14.25" customHeight="1" x14ac:dyDescent="0.2">
      <c r="A309" s="12"/>
      <c r="B309" s="6" t="s">
        <v>988</v>
      </c>
      <c r="C309" s="6" t="s">
        <v>302</v>
      </c>
      <c r="D309" s="8">
        <v>35582</v>
      </c>
      <c r="E309" s="6" t="s">
        <v>598</v>
      </c>
      <c r="F309" s="6" t="s">
        <v>1080</v>
      </c>
      <c r="G309" s="5">
        <v>3</v>
      </c>
      <c r="H309" s="30"/>
      <c r="I309" s="6"/>
    </row>
    <row r="310" spans="1:9" ht="14.25" customHeight="1" x14ac:dyDescent="0.2">
      <c r="A310" s="12"/>
      <c r="B310" s="6">
        <v>19010483</v>
      </c>
      <c r="C310" s="6" t="s">
        <v>302</v>
      </c>
      <c r="D310" s="8">
        <v>35582</v>
      </c>
      <c r="E310" s="6" t="s">
        <v>903</v>
      </c>
      <c r="F310" s="6" t="s">
        <v>1081</v>
      </c>
      <c r="G310" s="5">
        <v>3</v>
      </c>
      <c r="H310" s="30"/>
      <c r="I310" s="6"/>
    </row>
    <row r="311" spans="1:9" ht="24" customHeight="1" x14ac:dyDescent="0.2">
      <c r="A311" s="12"/>
      <c r="B311" s="6" t="s">
        <v>988</v>
      </c>
      <c r="C311" s="6" t="s">
        <v>302</v>
      </c>
      <c r="D311" s="8">
        <v>35436</v>
      </c>
      <c r="E311" s="6" t="s">
        <v>904</v>
      </c>
      <c r="F311" s="6" t="s">
        <v>905</v>
      </c>
      <c r="G311" s="5">
        <v>3</v>
      </c>
      <c r="H311" s="30"/>
      <c r="I311" s="6"/>
    </row>
    <row r="312" spans="1:9" ht="15.75" customHeight="1" x14ac:dyDescent="0.2">
      <c r="A312" s="12"/>
      <c r="B312" s="6"/>
      <c r="C312" s="6"/>
      <c r="D312" s="8"/>
      <c r="E312" s="6"/>
      <c r="F312" s="6"/>
      <c r="G312" s="9">
        <f>SUM(G304:G311)</f>
        <v>23</v>
      </c>
      <c r="H312" s="30">
        <f>G312*280800</f>
        <v>6458400</v>
      </c>
      <c r="I312" s="6"/>
    </row>
    <row r="313" spans="1:9" ht="15.75" customHeight="1" x14ac:dyDescent="0.2">
      <c r="A313" s="12">
        <v>36</v>
      </c>
      <c r="B313" s="6" t="s">
        <v>989</v>
      </c>
      <c r="C313" s="6" t="s">
        <v>304</v>
      </c>
      <c r="D313" s="8" t="s">
        <v>305</v>
      </c>
      <c r="E313" s="6" t="s">
        <v>249</v>
      </c>
      <c r="F313" s="6" t="s">
        <v>1077</v>
      </c>
      <c r="G313" s="5">
        <v>3</v>
      </c>
      <c r="H313" s="30"/>
      <c r="I313" s="6"/>
    </row>
    <row r="314" spans="1:9" ht="21.75" customHeight="1" x14ac:dyDescent="0.2">
      <c r="A314" s="12"/>
      <c r="B314" s="6">
        <v>19010489</v>
      </c>
      <c r="C314" s="6" t="s">
        <v>304</v>
      </c>
      <c r="D314" s="8">
        <v>37032</v>
      </c>
      <c r="E314" s="6" t="s">
        <v>405</v>
      </c>
      <c r="F314" s="6" t="s">
        <v>406</v>
      </c>
      <c r="G314" s="5">
        <v>3</v>
      </c>
      <c r="H314" s="30"/>
      <c r="I314" s="6"/>
    </row>
    <row r="315" spans="1:9" ht="14.25" customHeight="1" x14ac:dyDescent="0.2">
      <c r="A315" s="12"/>
      <c r="B315" s="6">
        <v>19010489</v>
      </c>
      <c r="C315" s="6" t="s">
        <v>304</v>
      </c>
      <c r="D315" s="8">
        <v>37032</v>
      </c>
      <c r="E315" s="6" t="s">
        <v>526</v>
      </c>
      <c r="F315" s="6" t="s">
        <v>527</v>
      </c>
      <c r="G315" s="5">
        <v>3</v>
      </c>
      <c r="H315" s="30"/>
      <c r="I315" s="6"/>
    </row>
    <row r="316" spans="1:9" ht="14.25" customHeight="1" x14ac:dyDescent="0.2">
      <c r="A316" s="12"/>
      <c r="B316" s="6">
        <v>19010489</v>
      </c>
      <c r="C316" s="6" t="s">
        <v>304</v>
      </c>
      <c r="D316" s="8">
        <v>37032</v>
      </c>
      <c r="E316" s="6" t="s">
        <v>531</v>
      </c>
      <c r="F316" s="6" t="s">
        <v>532</v>
      </c>
      <c r="G316" s="5">
        <v>3</v>
      </c>
      <c r="H316" s="30"/>
      <c r="I316" s="6"/>
    </row>
    <row r="317" spans="1:9" ht="14.25" customHeight="1" x14ac:dyDescent="0.2">
      <c r="A317" s="12"/>
      <c r="B317" s="6" t="s">
        <v>989</v>
      </c>
      <c r="C317" s="6" t="s">
        <v>304</v>
      </c>
      <c r="D317" s="8" t="s">
        <v>305</v>
      </c>
      <c r="E317" s="6" t="s">
        <v>558</v>
      </c>
      <c r="F317" s="6" t="s">
        <v>559</v>
      </c>
      <c r="G317" s="5">
        <v>2</v>
      </c>
      <c r="H317" s="30"/>
      <c r="I317" s="6"/>
    </row>
    <row r="318" spans="1:9" ht="14.25" customHeight="1" x14ac:dyDescent="0.2">
      <c r="A318" s="12"/>
      <c r="B318" s="6" t="s">
        <v>989</v>
      </c>
      <c r="C318" s="6" t="s">
        <v>304</v>
      </c>
      <c r="D318" s="8" t="s">
        <v>305</v>
      </c>
      <c r="E318" s="6" t="s">
        <v>594</v>
      </c>
      <c r="F318" s="6" t="s">
        <v>1079</v>
      </c>
      <c r="G318" s="5">
        <v>3</v>
      </c>
      <c r="H318" s="30"/>
      <c r="I318" s="6"/>
    </row>
    <row r="319" spans="1:9" ht="14.25" customHeight="1" x14ac:dyDescent="0.2">
      <c r="A319" s="12"/>
      <c r="B319" s="6" t="s">
        <v>989</v>
      </c>
      <c r="C319" s="6" t="s">
        <v>304</v>
      </c>
      <c r="D319" s="8">
        <v>37032</v>
      </c>
      <c r="E319" s="6" t="s">
        <v>598</v>
      </c>
      <c r="F319" s="6" t="s">
        <v>1080</v>
      </c>
      <c r="G319" s="5">
        <v>3</v>
      </c>
      <c r="H319" s="30"/>
      <c r="I319" s="6"/>
    </row>
    <row r="320" spans="1:9" ht="14.25" customHeight="1" x14ac:dyDescent="0.2">
      <c r="A320" s="12"/>
      <c r="B320" s="6">
        <v>19010489</v>
      </c>
      <c r="C320" s="6" t="s">
        <v>304</v>
      </c>
      <c r="D320" s="8">
        <v>37032</v>
      </c>
      <c r="E320" s="6" t="s">
        <v>903</v>
      </c>
      <c r="F320" s="6" t="s">
        <v>1081</v>
      </c>
      <c r="G320" s="5">
        <v>3</v>
      </c>
      <c r="H320" s="30"/>
      <c r="I320" s="6"/>
    </row>
    <row r="321" spans="1:9" ht="24" customHeight="1" x14ac:dyDescent="0.2">
      <c r="A321" s="12"/>
      <c r="B321" s="6" t="s">
        <v>989</v>
      </c>
      <c r="C321" s="6" t="s">
        <v>304</v>
      </c>
      <c r="D321" s="8" t="s">
        <v>305</v>
      </c>
      <c r="E321" s="6" t="s">
        <v>904</v>
      </c>
      <c r="F321" s="6" t="s">
        <v>905</v>
      </c>
      <c r="G321" s="5">
        <v>3</v>
      </c>
      <c r="H321" s="30"/>
      <c r="I321" s="6"/>
    </row>
    <row r="322" spans="1:9" ht="15.75" customHeight="1" x14ac:dyDescent="0.2">
      <c r="A322" s="12"/>
      <c r="B322" s="6"/>
      <c r="C322" s="6"/>
      <c r="D322" s="8"/>
      <c r="E322" s="6"/>
      <c r="F322" s="6"/>
      <c r="G322" s="9">
        <f>SUM(G313:G321)</f>
        <v>26</v>
      </c>
      <c r="H322" s="30">
        <f>G322*280800</f>
        <v>7300800</v>
      </c>
      <c r="I322" s="6"/>
    </row>
    <row r="323" spans="1:9" ht="15.75" customHeight="1" x14ac:dyDescent="0.2">
      <c r="A323" s="12">
        <v>37</v>
      </c>
      <c r="B323" s="6" t="s">
        <v>990</v>
      </c>
      <c r="C323" s="6" t="s">
        <v>306</v>
      </c>
      <c r="D323" s="8">
        <v>37044</v>
      </c>
      <c r="E323" s="6" t="s">
        <v>249</v>
      </c>
      <c r="F323" s="6" t="s">
        <v>1077</v>
      </c>
      <c r="G323" s="5">
        <v>3</v>
      </c>
      <c r="H323" s="30"/>
      <c r="I323" s="6"/>
    </row>
    <row r="324" spans="1:9" ht="24" customHeight="1" x14ac:dyDescent="0.2">
      <c r="A324" s="12"/>
      <c r="B324" s="6">
        <v>19010491</v>
      </c>
      <c r="C324" s="6" t="s">
        <v>306</v>
      </c>
      <c r="D324" s="8">
        <v>36928</v>
      </c>
      <c r="E324" s="6" t="s">
        <v>408</v>
      </c>
      <c r="F324" s="6" t="s">
        <v>421</v>
      </c>
      <c r="G324" s="5">
        <v>3</v>
      </c>
      <c r="H324" s="30"/>
      <c r="I324" s="6"/>
    </row>
    <row r="325" spans="1:9" ht="13.5" customHeight="1" x14ac:dyDescent="0.2">
      <c r="A325" s="12"/>
      <c r="B325" s="6">
        <v>19010491</v>
      </c>
      <c r="C325" s="6" t="s">
        <v>306</v>
      </c>
      <c r="D325" s="8">
        <v>36928</v>
      </c>
      <c r="E325" s="6" t="s">
        <v>526</v>
      </c>
      <c r="F325" s="6" t="s">
        <v>527</v>
      </c>
      <c r="G325" s="5">
        <v>3</v>
      </c>
      <c r="H325" s="30"/>
      <c r="I325" s="6"/>
    </row>
    <row r="326" spans="1:9" ht="13.5" customHeight="1" x14ac:dyDescent="0.2">
      <c r="A326" s="12"/>
      <c r="B326" s="6">
        <v>19010491</v>
      </c>
      <c r="C326" s="6" t="s">
        <v>306</v>
      </c>
      <c r="D326" s="8">
        <v>36928</v>
      </c>
      <c r="E326" s="6" t="s">
        <v>531</v>
      </c>
      <c r="F326" s="6" t="s">
        <v>532</v>
      </c>
      <c r="G326" s="5">
        <v>3</v>
      </c>
      <c r="H326" s="30"/>
      <c r="I326" s="6"/>
    </row>
    <row r="327" spans="1:9" ht="13.5" customHeight="1" x14ac:dyDescent="0.2">
      <c r="A327" s="12"/>
      <c r="B327" s="6" t="s">
        <v>990</v>
      </c>
      <c r="C327" s="6" t="s">
        <v>306</v>
      </c>
      <c r="D327" s="8">
        <v>37044</v>
      </c>
      <c r="E327" s="6" t="s">
        <v>594</v>
      </c>
      <c r="F327" s="6" t="s">
        <v>1079</v>
      </c>
      <c r="G327" s="5">
        <v>3</v>
      </c>
      <c r="H327" s="30"/>
      <c r="I327" s="6"/>
    </row>
    <row r="328" spans="1:9" ht="13.5" customHeight="1" x14ac:dyDescent="0.2">
      <c r="A328" s="12"/>
      <c r="B328" s="6" t="s">
        <v>990</v>
      </c>
      <c r="C328" s="6" t="s">
        <v>306</v>
      </c>
      <c r="D328" s="8">
        <v>36928</v>
      </c>
      <c r="E328" s="6" t="s">
        <v>598</v>
      </c>
      <c r="F328" s="6" t="s">
        <v>1080</v>
      </c>
      <c r="G328" s="5">
        <v>3</v>
      </c>
      <c r="H328" s="30"/>
      <c r="I328" s="6"/>
    </row>
    <row r="329" spans="1:9" ht="13.5" customHeight="1" x14ac:dyDescent="0.2">
      <c r="A329" s="12"/>
      <c r="B329" s="6">
        <v>19010491</v>
      </c>
      <c r="C329" s="6" t="s">
        <v>306</v>
      </c>
      <c r="D329" s="8">
        <v>36928</v>
      </c>
      <c r="E329" s="6" t="s">
        <v>903</v>
      </c>
      <c r="F329" s="6" t="s">
        <v>1081</v>
      </c>
      <c r="G329" s="5">
        <v>3</v>
      </c>
      <c r="H329" s="30"/>
      <c r="I329" s="6"/>
    </row>
    <row r="330" spans="1:9" ht="24" customHeight="1" x14ac:dyDescent="0.2">
      <c r="A330" s="12"/>
      <c r="B330" s="6" t="s">
        <v>990</v>
      </c>
      <c r="C330" s="6" t="s">
        <v>306</v>
      </c>
      <c r="D330" s="8">
        <v>37044</v>
      </c>
      <c r="E330" s="6" t="s">
        <v>904</v>
      </c>
      <c r="F330" s="6" t="s">
        <v>905</v>
      </c>
      <c r="G330" s="5">
        <v>3</v>
      </c>
      <c r="H330" s="30"/>
      <c r="I330" s="6"/>
    </row>
    <row r="331" spans="1:9" ht="15.75" customHeight="1" x14ac:dyDescent="0.2">
      <c r="A331" s="12"/>
      <c r="B331" s="6"/>
      <c r="C331" s="6"/>
      <c r="D331" s="8"/>
      <c r="E331" s="6"/>
      <c r="F331" s="6"/>
      <c r="G331" s="9">
        <f>SUM(G323:G330)</f>
        <v>24</v>
      </c>
      <c r="H331" s="30">
        <f>G331*280800</f>
        <v>6739200</v>
      </c>
      <c r="I331" s="6"/>
    </row>
    <row r="332" spans="1:9" ht="24" customHeight="1" x14ac:dyDescent="0.2">
      <c r="A332" s="12">
        <v>38</v>
      </c>
      <c r="B332" s="6">
        <v>19010493</v>
      </c>
      <c r="C332" s="6" t="s">
        <v>426</v>
      </c>
      <c r="D332" s="8">
        <v>37219</v>
      </c>
      <c r="E332" s="6" t="s">
        <v>408</v>
      </c>
      <c r="F332" s="6" t="s">
        <v>421</v>
      </c>
      <c r="G332" s="5">
        <v>3</v>
      </c>
      <c r="H332" s="30"/>
      <c r="I332" s="6"/>
    </row>
    <row r="333" spans="1:9" ht="12.75" customHeight="1" x14ac:dyDescent="0.2">
      <c r="A333" s="12"/>
      <c r="B333" s="6">
        <v>19010493</v>
      </c>
      <c r="C333" s="6" t="s">
        <v>426</v>
      </c>
      <c r="D333" s="8">
        <v>37219</v>
      </c>
      <c r="E333" s="6" t="s">
        <v>526</v>
      </c>
      <c r="F333" s="6" t="s">
        <v>527</v>
      </c>
      <c r="G333" s="5">
        <v>3</v>
      </c>
      <c r="H333" s="30"/>
      <c r="I333" s="6"/>
    </row>
    <row r="334" spans="1:9" ht="12.75" customHeight="1" x14ac:dyDescent="0.2">
      <c r="A334" s="12"/>
      <c r="B334" s="6">
        <v>19010493</v>
      </c>
      <c r="C334" s="6" t="s">
        <v>426</v>
      </c>
      <c r="D334" s="8">
        <v>37219</v>
      </c>
      <c r="E334" s="6" t="s">
        <v>531</v>
      </c>
      <c r="F334" s="6" t="s">
        <v>532</v>
      </c>
      <c r="G334" s="5">
        <v>3</v>
      </c>
      <c r="H334" s="30"/>
      <c r="I334" s="6"/>
    </row>
    <row r="335" spans="1:9" ht="12.75" customHeight="1" x14ac:dyDescent="0.2">
      <c r="A335" s="12"/>
      <c r="B335" s="6" t="s">
        <v>998</v>
      </c>
      <c r="C335" s="6" t="s">
        <v>426</v>
      </c>
      <c r="D335" s="8" t="s">
        <v>504</v>
      </c>
      <c r="E335" s="6" t="s">
        <v>594</v>
      </c>
      <c r="F335" s="6" t="s">
        <v>1079</v>
      </c>
      <c r="G335" s="5">
        <v>3</v>
      </c>
      <c r="H335" s="30"/>
      <c r="I335" s="6"/>
    </row>
    <row r="336" spans="1:9" ht="12.75" customHeight="1" x14ac:dyDescent="0.2">
      <c r="A336" s="12"/>
      <c r="B336" s="6" t="s">
        <v>998</v>
      </c>
      <c r="C336" s="6" t="s">
        <v>426</v>
      </c>
      <c r="D336" s="8">
        <v>37219</v>
      </c>
      <c r="E336" s="6" t="s">
        <v>598</v>
      </c>
      <c r="F336" s="6" t="s">
        <v>1080</v>
      </c>
      <c r="G336" s="5">
        <v>3</v>
      </c>
      <c r="H336" s="30"/>
      <c r="I336" s="6"/>
    </row>
    <row r="337" spans="1:9" ht="12.75" customHeight="1" x14ac:dyDescent="0.2">
      <c r="A337" s="12"/>
      <c r="B337" s="6">
        <v>19010493</v>
      </c>
      <c r="C337" s="6" t="s">
        <v>426</v>
      </c>
      <c r="D337" s="8">
        <v>37219</v>
      </c>
      <c r="E337" s="6" t="s">
        <v>903</v>
      </c>
      <c r="F337" s="6" t="s">
        <v>1081</v>
      </c>
      <c r="G337" s="5">
        <v>3</v>
      </c>
      <c r="H337" s="30"/>
      <c r="I337" s="6"/>
    </row>
    <row r="338" spans="1:9" ht="24" customHeight="1" x14ac:dyDescent="0.2">
      <c r="A338" s="12"/>
      <c r="B338" s="6" t="s">
        <v>998</v>
      </c>
      <c r="C338" s="6" t="s">
        <v>426</v>
      </c>
      <c r="D338" s="8" t="s">
        <v>504</v>
      </c>
      <c r="E338" s="6" t="s">
        <v>904</v>
      </c>
      <c r="F338" s="6" t="s">
        <v>905</v>
      </c>
      <c r="G338" s="5">
        <v>3</v>
      </c>
      <c r="H338" s="30"/>
      <c r="I338" s="6"/>
    </row>
    <row r="339" spans="1:9" ht="15.75" customHeight="1" x14ac:dyDescent="0.2">
      <c r="A339" s="12"/>
      <c r="B339" s="17"/>
      <c r="C339" s="17"/>
      <c r="D339" s="38"/>
      <c r="E339" s="17"/>
      <c r="F339" s="17"/>
      <c r="G339" s="18">
        <f>SUM(G332:G338)</f>
        <v>21</v>
      </c>
      <c r="H339" s="30">
        <f>G339*280800</f>
        <v>5896800</v>
      </c>
      <c r="I339" s="6"/>
    </row>
  </sheetData>
  <autoFilter ref="B4:G339"/>
  <sortState ref="B4:I300">
    <sortCondition ref="B4:B300"/>
  </sortState>
  <mergeCells count="8">
    <mergeCell ref="I123:I130"/>
    <mergeCell ref="I170:I178"/>
    <mergeCell ref="I214:I222"/>
    <mergeCell ref="A3:I3"/>
    <mergeCell ref="A1:C1"/>
    <mergeCell ref="A2:C2"/>
    <mergeCell ref="I43:I50"/>
    <mergeCell ref="I131:I137"/>
  </mergeCells>
  <pageMargins left="0" right="0" top="0.1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4"/>
  <sheetViews>
    <sheetView topLeftCell="A424" workbookViewId="0">
      <selection activeCell="E11" sqref="E11"/>
    </sheetView>
  </sheetViews>
  <sheetFormatPr defaultRowHeight="18.75" customHeight="1" x14ac:dyDescent="0.2"/>
  <cols>
    <col min="1" max="1" width="4.140625" style="22" customWidth="1"/>
    <col min="2" max="2" width="7.7109375" style="25" customWidth="1"/>
    <col min="3" max="3" width="19.140625" style="25" customWidth="1"/>
    <col min="4" max="4" width="8.42578125" style="70" customWidth="1"/>
    <col min="5" max="5" width="33.5703125" style="25" customWidth="1"/>
    <col min="6" max="6" width="9.140625" style="97" customWidth="1"/>
    <col min="7" max="7" width="4.85546875" style="25" customWidth="1"/>
    <col min="8" max="8" width="8.140625" style="26" customWidth="1"/>
    <col min="9" max="9" width="7.85546875" style="2" customWidth="1"/>
    <col min="10" max="16384" width="9.140625" style="25"/>
  </cols>
  <sheetData>
    <row r="1" spans="1:9" ht="18.75" customHeight="1" x14ac:dyDescent="0.2">
      <c r="A1" s="160" t="s">
        <v>1111</v>
      </c>
      <c r="B1" s="160"/>
      <c r="C1" s="160"/>
      <c r="D1" s="42"/>
      <c r="E1" s="4"/>
      <c r="F1" s="28"/>
      <c r="G1" s="4"/>
      <c r="H1" s="29"/>
    </row>
    <row r="2" spans="1:9" ht="18.75" customHeight="1" x14ac:dyDescent="0.2">
      <c r="A2" s="136" t="s">
        <v>1112</v>
      </c>
      <c r="B2" s="136"/>
      <c r="C2" s="136"/>
      <c r="D2" s="42"/>
      <c r="E2" s="4"/>
      <c r="F2" s="28"/>
      <c r="G2" s="4"/>
      <c r="H2" s="29"/>
    </row>
    <row r="3" spans="1:9" ht="34.5" customHeight="1" x14ac:dyDescent="0.2">
      <c r="A3" s="162" t="s">
        <v>1113</v>
      </c>
      <c r="B3" s="162"/>
      <c r="C3" s="162"/>
      <c r="D3" s="162"/>
      <c r="E3" s="162"/>
      <c r="F3" s="162"/>
      <c r="G3" s="162"/>
      <c r="H3" s="162"/>
      <c r="I3" s="162"/>
    </row>
    <row r="4" spans="1:9" ht="32.25" customHeight="1" x14ac:dyDescent="0.2">
      <c r="A4" s="18" t="s">
        <v>962</v>
      </c>
      <c r="B4" s="9" t="s">
        <v>910</v>
      </c>
      <c r="C4" s="10" t="s">
        <v>914</v>
      </c>
      <c r="D4" s="37" t="s">
        <v>915</v>
      </c>
      <c r="E4" s="9" t="s">
        <v>911</v>
      </c>
      <c r="F4" s="10" t="s">
        <v>912</v>
      </c>
      <c r="G4" s="9" t="s">
        <v>913</v>
      </c>
      <c r="H4" s="15" t="s">
        <v>963</v>
      </c>
      <c r="I4" s="3" t="s">
        <v>1924</v>
      </c>
    </row>
    <row r="5" spans="1:9" ht="14.25" customHeight="1" x14ac:dyDescent="0.2">
      <c r="A5" s="12">
        <v>1</v>
      </c>
      <c r="B5" s="5" t="s">
        <v>632</v>
      </c>
      <c r="C5" s="6" t="s">
        <v>451</v>
      </c>
      <c r="D5" s="7" t="s">
        <v>498</v>
      </c>
      <c r="E5" s="6" t="s">
        <v>450</v>
      </c>
      <c r="F5" s="6" t="s">
        <v>1085</v>
      </c>
      <c r="G5" s="5">
        <v>3</v>
      </c>
      <c r="H5" s="27"/>
      <c r="I5" s="1"/>
    </row>
    <row r="6" spans="1:9" ht="14.25" customHeight="1" x14ac:dyDescent="0.2">
      <c r="A6" s="12"/>
      <c r="B6" s="5" t="s">
        <v>632</v>
      </c>
      <c r="C6" s="6" t="s">
        <v>451</v>
      </c>
      <c r="D6" s="7" t="s">
        <v>498</v>
      </c>
      <c r="E6" s="6" t="s">
        <v>497</v>
      </c>
      <c r="F6" s="6" t="s">
        <v>1086</v>
      </c>
      <c r="G6" s="5">
        <v>3</v>
      </c>
      <c r="H6" s="27"/>
      <c r="I6" s="1"/>
    </row>
    <row r="7" spans="1:9" ht="14.25" customHeight="1" x14ac:dyDescent="0.2">
      <c r="A7" s="12"/>
      <c r="B7" s="5">
        <v>20010514</v>
      </c>
      <c r="C7" s="6" t="s">
        <v>451</v>
      </c>
      <c r="D7" s="7" t="s">
        <v>498</v>
      </c>
      <c r="E7" s="6" t="s">
        <v>591</v>
      </c>
      <c r="F7" s="6" t="s">
        <v>592</v>
      </c>
      <c r="G7" s="5">
        <v>3</v>
      </c>
      <c r="H7" s="27"/>
      <c r="I7" s="1"/>
    </row>
    <row r="8" spans="1:9" ht="14.25" customHeight="1" x14ac:dyDescent="0.2">
      <c r="A8" s="12"/>
      <c r="B8" s="5" t="s">
        <v>632</v>
      </c>
      <c r="C8" s="6" t="s">
        <v>451</v>
      </c>
      <c r="D8" s="7" t="s">
        <v>498</v>
      </c>
      <c r="E8" s="6" t="s">
        <v>593</v>
      </c>
      <c r="F8" s="6" t="s">
        <v>1087</v>
      </c>
      <c r="G8" s="5">
        <v>3</v>
      </c>
      <c r="H8" s="27"/>
      <c r="I8" s="1"/>
    </row>
    <row r="9" spans="1:9" ht="14.25" customHeight="1" x14ac:dyDescent="0.2">
      <c r="A9" s="12"/>
      <c r="B9" s="5" t="s">
        <v>632</v>
      </c>
      <c r="C9" s="6" t="s">
        <v>451</v>
      </c>
      <c r="D9" s="7" t="s">
        <v>498</v>
      </c>
      <c r="E9" s="6" t="s">
        <v>617</v>
      </c>
      <c r="F9" s="6" t="s">
        <v>631</v>
      </c>
      <c r="G9" s="5">
        <v>1</v>
      </c>
      <c r="H9" s="27"/>
      <c r="I9" s="1"/>
    </row>
    <row r="10" spans="1:9" ht="14.25" customHeight="1" x14ac:dyDescent="0.2">
      <c r="A10" s="12"/>
      <c r="B10" s="5" t="s">
        <v>632</v>
      </c>
      <c r="C10" s="6" t="s">
        <v>451</v>
      </c>
      <c r="D10" s="7" t="s">
        <v>498</v>
      </c>
      <c r="E10" s="6" t="s">
        <v>757</v>
      </c>
      <c r="F10" s="6" t="s">
        <v>758</v>
      </c>
      <c r="G10" s="5">
        <v>2</v>
      </c>
      <c r="H10" s="27"/>
      <c r="I10" s="1"/>
    </row>
    <row r="11" spans="1:9" ht="24.75" customHeight="1" x14ac:dyDescent="0.2">
      <c r="A11" s="12"/>
      <c r="B11" s="5" t="s">
        <v>632</v>
      </c>
      <c r="C11" s="6" t="s">
        <v>451</v>
      </c>
      <c r="D11" s="7" t="s">
        <v>498</v>
      </c>
      <c r="E11" s="6" t="s">
        <v>892</v>
      </c>
      <c r="F11" s="6" t="s">
        <v>893</v>
      </c>
      <c r="G11" s="5">
        <v>3</v>
      </c>
      <c r="H11" s="27"/>
      <c r="I11" s="1"/>
    </row>
    <row r="12" spans="1:9" ht="14.25" customHeight="1" x14ac:dyDescent="0.2">
      <c r="A12" s="12"/>
      <c r="B12" s="5"/>
      <c r="C12" s="6"/>
      <c r="D12" s="7"/>
      <c r="E12" s="6"/>
      <c r="F12" s="6"/>
      <c r="G12" s="9">
        <f>SUM(G5:G11)</f>
        <v>18</v>
      </c>
      <c r="H12" s="15">
        <f>G12*312000</f>
        <v>5616000</v>
      </c>
      <c r="I12" s="1"/>
    </row>
    <row r="13" spans="1:9" ht="14.25" customHeight="1" x14ac:dyDescent="0.2">
      <c r="A13" s="12">
        <v>2</v>
      </c>
      <c r="B13" s="5" t="s">
        <v>779</v>
      </c>
      <c r="C13" s="6" t="s">
        <v>453</v>
      </c>
      <c r="D13" s="7">
        <v>37446</v>
      </c>
      <c r="E13" s="6" t="s">
        <v>450</v>
      </c>
      <c r="F13" s="6" t="s">
        <v>1085</v>
      </c>
      <c r="G13" s="5">
        <v>3</v>
      </c>
      <c r="H13" s="27"/>
      <c r="I13" s="1"/>
    </row>
    <row r="14" spans="1:9" ht="14.25" customHeight="1" x14ac:dyDescent="0.2">
      <c r="A14" s="12"/>
      <c r="B14" s="5" t="s">
        <v>779</v>
      </c>
      <c r="C14" s="6" t="s">
        <v>453</v>
      </c>
      <c r="D14" s="7">
        <v>37446</v>
      </c>
      <c r="E14" s="6" t="s">
        <v>497</v>
      </c>
      <c r="F14" s="6" t="s">
        <v>1086</v>
      </c>
      <c r="G14" s="5">
        <v>3</v>
      </c>
      <c r="H14" s="27"/>
      <c r="I14" s="1"/>
    </row>
    <row r="15" spans="1:9" ht="14.25" customHeight="1" x14ac:dyDescent="0.2">
      <c r="A15" s="12"/>
      <c r="B15" s="5">
        <v>20010518</v>
      </c>
      <c r="C15" s="6" t="s">
        <v>453</v>
      </c>
      <c r="D15" s="7">
        <v>37506</v>
      </c>
      <c r="E15" s="6" t="s">
        <v>591</v>
      </c>
      <c r="F15" s="6" t="s">
        <v>592</v>
      </c>
      <c r="G15" s="5">
        <v>3</v>
      </c>
      <c r="H15" s="27"/>
      <c r="I15" s="1"/>
    </row>
    <row r="16" spans="1:9" ht="14.25" customHeight="1" x14ac:dyDescent="0.2">
      <c r="A16" s="12"/>
      <c r="B16" s="5" t="s">
        <v>779</v>
      </c>
      <c r="C16" s="6" t="s">
        <v>453</v>
      </c>
      <c r="D16" s="7">
        <v>37446</v>
      </c>
      <c r="E16" s="6" t="s">
        <v>593</v>
      </c>
      <c r="F16" s="6" t="s">
        <v>1087</v>
      </c>
      <c r="G16" s="5">
        <v>3</v>
      </c>
      <c r="H16" s="27"/>
      <c r="I16" s="1"/>
    </row>
    <row r="17" spans="1:9" ht="14.25" customHeight="1" x14ac:dyDescent="0.2">
      <c r="A17" s="12"/>
      <c r="B17" s="5" t="s">
        <v>779</v>
      </c>
      <c r="C17" s="6" t="s">
        <v>453</v>
      </c>
      <c r="D17" s="7">
        <v>37446</v>
      </c>
      <c r="E17" s="6" t="s">
        <v>617</v>
      </c>
      <c r="F17" s="6" t="s">
        <v>651</v>
      </c>
      <c r="G17" s="5">
        <v>1</v>
      </c>
      <c r="H17" s="27"/>
      <c r="I17" s="1"/>
    </row>
    <row r="18" spans="1:9" ht="14.25" customHeight="1" x14ac:dyDescent="0.2">
      <c r="A18" s="12"/>
      <c r="B18" s="5" t="s">
        <v>779</v>
      </c>
      <c r="C18" s="6" t="s">
        <v>453</v>
      </c>
      <c r="D18" s="7">
        <v>37446</v>
      </c>
      <c r="E18" s="6" t="s">
        <v>742</v>
      </c>
      <c r="F18" s="6" t="s">
        <v>776</v>
      </c>
      <c r="G18" s="5">
        <v>2</v>
      </c>
      <c r="H18" s="27"/>
      <c r="I18" s="1"/>
    </row>
    <row r="19" spans="1:9" ht="24.75" customHeight="1" x14ac:dyDescent="0.2">
      <c r="A19" s="12"/>
      <c r="B19" s="5" t="s">
        <v>779</v>
      </c>
      <c r="C19" s="6" t="s">
        <v>453</v>
      </c>
      <c r="D19" s="7">
        <v>37446</v>
      </c>
      <c r="E19" s="6" t="s">
        <v>892</v>
      </c>
      <c r="F19" s="6" t="s">
        <v>893</v>
      </c>
      <c r="G19" s="5">
        <v>3</v>
      </c>
      <c r="H19" s="27"/>
      <c r="I19" s="1"/>
    </row>
    <row r="20" spans="1:9" ht="14.25" customHeight="1" x14ac:dyDescent="0.2">
      <c r="A20" s="12"/>
      <c r="B20" s="5"/>
      <c r="C20" s="6"/>
      <c r="D20" s="7"/>
      <c r="E20" s="6"/>
      <c r="F20" s="6"/>
      <c r="G20" s="9">
        <f>SUM(G13:G19)</f>
        <v>18</v>
      </c>
      <c r="H20" s="15">
        <f>G20*312000</f>
        <v>5616000</v>
      </c>
      <c r="I20" s="1"/>
    </row>
    <row r="21" spans="1:9" ht="14.25" customHeight="1" x14ac:dyDescent="0.2">
      <c r="A21" s="12">
        <v>3</v>
      </c>
      <c r="B21" s="5" t="s">
        <v>822</v>
      </c>
      <c r="C21" s="6" t="s">
        <v>455</v>
      </c>
      <c r="D21" s="7">
        <v>37276</v>
      </c>
      <c r="E21" s="6" t="s">
        <v>450</v>
      </c>
      <c r="F21" s="6" t="s">
        <v>1085</v>
      </c>
      <c r="G21" s="5">
        <v>3</v>
      </c>
      <c r="H21" s="27"/>
      <c r="I21" s="1"/>
    </row>
    <row r="22" spans="1:9" ht="14.25" customHeight="1" x14ac:dyDescent="0.2">
      <c r="A22" s="12"/>
      <c r="B22" s="5" t="s">
        <v>822</v>
      </c>
      <c r="C22" s="6" t="s">
        <v>455</v>
      </c>
      <c r="D22" s="7" t="s">
        <v>502</v>
      </c>
      <c r="E22" s="6" t="s">
        <v>497</v>
      </c>
      <c r="F22" s="6" t="s">
        <v>1086</v>
      </c>
      <c r="G22" s="5">
        <v>3</v>
      </c>
      <c r="H22" s="27"/>
      <c r="I22" s="1"/>
    </row>
    <row r="23" spans="1:9" ht="14.25" customHeight="1" x14ac:dyDescent="0.2">
      <c r="A23" s="12"/>
      <c r="B23" s="5">
        <v>20010523</v>
      </c>
      <c r="C23" s="6" t="s">
        <v>455</v>
      </c>
      <c r="D23" s="7">
        <v>37276</v>
      </c>
      <c r="E23" s="6" t="s">
        <v>591</v>
      </c>
      <c r="F23" s="6" t="s">
        <v>592</v>
      </c>
      <c r="G23" s="5">
        <v>3</v>
      </c>
      <c r="H23" s="27"/>
      <c r="I23" s="1"/>
    </row>
    <row r="24" spans="1:9" ht="14.25" customHeight="1" x14ac:dyDescent="0.2">
      <c r="A24" s="12"/>
      <c r="B24" s="5" t="s">
        <v>822</v>
      </c>
      <c r="C24" s="6" t="s">
        <v>455</v>
      </c>
      <c r="D24" s="7" t="s">
        <v>502</v>
      </c>
      <c r="E24" s="6" t="s">
        <v>593</v>
      </c>
      <c r="F24" s="6" t="s">
        <v>1087</v>
      </c>
      <c r="G24" s="5">
        <v>3</v>
      </c>
      <c r="H24" s="27"/>
      <c r="I24" s="1"/>
    </row>
    <row r="25" spans="1:9" ht="14.25" customHeight="1" x14ac:dyDescent="0.2">
      <c r="A25" s="12"/>
      <c r="B25" s="5" t="s">
        <v>822</v>
      </c>
      <c r="C25" s="6" t="s">
        <v>455</v>
      </c>
      <c r="D25" s="7" t="s">
        <v>502</v>
      </c>
      <c r="E25" s="6" t="s">
        <v>742</v>
      </c>
      <c r="F25" s="6" t="s">
        <v>821</v>
      </c>
      <c r="G25" s="5">
        <v>2</v>
      </c>
      <c r="H25" s="27"/>
      <c r="I25" s="1"/>
    </row>
    <row r="26" spans="1:9" ht="14.25" customHeight="1" x14ac:dyDescent="0.2">
      <c r="A26" s="12"/>
      <c r="B26" s="5" t="s">
        <v>822</v>
      </c>
      <c r="C26" s="6" t="s">
        <v>455</v>
      </c>
      <c r="D26" s="7" t="s">
        <v>502</v>
      </c>
      <c r="E26" s="6" t="s">
        <v>742</v>
      </c>
      <c r="F26" s="6" t="s">
        <v>821</v>
      </c>
      <c r="G26" s="5">
        <v>2</v>
      </c>
      <c r="H26" s="27"/>
      <c r="I26" s="1"/>
    </row>
    <row r="27" spans="1:9" ht="24.75" customHeight="1" x14ac:dyDescent="0.2">
      <c r="A27" s="12"/>
      <c r="B27" s="5" t="s">
        <v>822</v>
      </c>
      <c r="C27" s="6" t="s">
        <v>455</v>
      </c>
      <c r="D27" s="7" t="s">
        <v>502</v>
      </c>
      <c r="E27" s="6" t="s">
        <v>892</v>
      </c>
      <c r="F27" s="6" t="s">
        <v>893</v>
      </c>
      <c r="G27" s="5">
        <v>3</v>
      </c>
      <c r="H27" s="27"/>
      <c r="I27" s="1"/>
    </row>
    <row r="28" spans="1:9" ht="14.25" customHeight="1" x14ac:dyDescent="0.2">
      <c r="A28" s="12"/>
      <c r="B28" s="5"/>
      <c r="C28" s="6"/>
      <c r="D28" s="7"/>
      <c r="E28" s="6"/>
      <c r="F28" s="6"/>
      <c r="G28" s="9">
        <f>SUM(G21:G27)</f>
        <v>19</v>
      </c>
      <c r="H28" s="15">
        <f>G28*312000</f>
        <v>5928000</v>
      </c>
      <c r="I28" s="1"/>
    </row>
    <row r="29" spans="1:9" ht="22.5" customHeight="1" x14ac:dyDescent="0.2">
      <c r="A29" s="12">
        <v>4</v>
      </c>
      <c r="B29" s="5" t="s">
        <v>703</v>
      </c>
      <c r="C29" s="6" t="s">
        <v>461</v>
      </c>
      <c r="D29" s="7">
        <v>37341</v>
      </c>
      <c r="E29" s="6" t="s">
        <v>450</v>
      </c>
      <c r="F29" s="6" t="s">
        <v>1085</v>
      </c>
      <c r="G29" s="5">
        <v>3</v>
      </c>
      <c r="H29" s="27"/>
      <c r="I29" s="1"/>
    </row>
    <row r="30" spans="1:9" ht="22.5" customHeight="1" x14ac:dyDescent="0.2">
      <c r="A30" s="12"/>
      <c r="B30" s="5" t="s">
        <v>703</v>
      </c>
      <c r="C30" s="6" t="s">
        <v>461</v>
      </c>
      <c r="D30" s="7" t="s">
        <v>505</v>
      </c>
      <c r="E30" s="6" t="s">
        <v>497</v>
      </c>
      <c r="F30" s="6" t="s">
        <v>1086</v>
      </c>
      <c r="G30" s="5">
        <v>3</v>
      </c>
      <c r="H30" s="27"/>
      <c r="I30" s="1"/>
    </row>
    <row r="31" spans="1:9" ht="22.5" customHeight="1" x14ac:dyDescent="0.2">
      <c r="A31" s="12"/>
      <c r="B31" s="5">
        <v>20010534</v>
      </c>
      <c r="C31" s="6" t="s">
        <v>461</v>
      </c>
      <c r="D31" s="7">
        <v>37341</v>
      </c>
      <c r="E31" s="6" t="s">
        <v>591</v>
      </c>
      <c r="F31" s="6" t="s">
        <v>592</v>
      </c>
      <c r="G31" s="5">
        <v>3</v>
      </c>
      <c r="H31" s="27"/>
      <c r="I31" s="1"/>
    </row>
    <row r="32" spans="1:9" ht="22.5" customHeight="1" x14ac:dyDescent="0.2">
      <c r="A32" s="12"/>
      <c r="B32" s="5" t="s">
        <v>703</v>
      </c>
      <c r="C32" s="6" t="s">
        <v>461</v>
      </c>
      <c r="D32" s="7" t="s">
        <v>505</v>
      </c>
      <c r="E32" s="6" t="s">
        <v>593</v>
      </c>
      <c r="F32" s="6" t="s">
        <v>1087</v>
      </c>
      <c r="G32" s="5">
        <v>3</v>
      </c>
      <c r="H32" s="27"/>
      <c r="I32" s="1"/>
    </row>
    <row r="33" spans="1:9" ht="22.5" customHeight="1" x14ac:dyDescent="0.2">
      <c r="A33" s="12"/>
      <c r="B33" s="5" t="s">
        <v>703</v>
      </c>
      <c r="C33" s="6" t="s">
        <v>461</v>
      </c>
      <c r="D33" s="7" t="s">
        <v>505</v>
      </c>
      <c r="E33" s="6" t="s">
        <v>693</v>
      </c>
      <c r="F33" s="6" t="s">
        <v>694</v>
      </c>
      <c r="G33" s="5">
        <v>1</v>
      </c>
      <c r="H33" s="27"/>
      <c r="I33" s="1"/>
    </row>
    <row r="34" spans="1:9" ht="22.5" customHeight="1" x14ac:dyDescent="0.2">
      <c r="A34" s="12"/>
      <c r="B34" s="5" t="s">
        <v>703</v>
      </c>
      <c r="C34" s="6" t="s">
        <v>461</v>
      </c>
      <c r="D34" s="7" t="s">
        <v>505</v>
      </c>
      <c r="E34" s="6" t="s">
        <v>742</v>
      </c>
      <c r="F34" s="6" t="s">
        <v>743</v>
      </c>
      <c r="G34" s="5">
        <v>2</v>
      </c>
      <c r="H34" s="27"/>
      <c r="I34" s="1"/>
    </row>
    <row r="35" spans="1:9" ht="24.75" customHeight="1" x14ac:dyDescent="0.2">
      <c r="A35" s="12"/>
      <c r="B35" s="5" t="s">
        <v>703</v>
      </c>
      <c r="C35" s="6" t="s">
        <v>461</v>
      </c>
      <c r="D35" s="7" t="s">
        <v>505</v>
      </c>
      <c r="E35" s="6" t="s">
        <v>892</v>
      </c>
      <c r="F35" s="6" t="s">
        <v>893</v>
      </c>
      <c r="G35" s="5">
        <v>3</v>
      </c>
      <c r="H35" s="27"/>
      <c r="I35" s="1"/>
    </row>
    <row r="36" spans="1:9" ht="14.25" customHeight="1" x14ac:dyDescent="0.2">
      <c r="A36" s="12"/>
      <c r="B36" s="5"/>
      <c r="C36" s="6"/>
      <c r="D36" s="7"/>
      <c r="E36" s="6"/>
      <c r="F36" s="6"/>
      <c r="G36" s="9">
        <f>SUM(G29:G35)</f>
        <v>18</v>
      </c>
      <c r="H36" s="15">
        <f>G36*312000</f>
        <v>5616000</v>
      </c>
      <c r="I36" s="1"/>
    </row>
    <row r="37" spans="1:9" ht="14.25" customHeight="1" x14ac:dyDescent="0.2">
      <c r="A37" s="12">
        <v>5</v>
      </c>
      <c r="B37" s="5" t="s">
        <v>1026</v>
      </c>
      <c r="C37" s="6" t="s">
        <v>467</v>
      </c>
      <c r="D37" s="7">
        <v>36033</v>
      </c>
      <c r="E37" s="6" t="s">
        <v>450</v>
      </c>
      <c r="F37" s="6" t="s">
        <v>1085</v>
      </c>
      <c r="G37" s="5">
        <v>3</v>
      </c>
      <c r="H37" s="27"/>
      <c r="I37" s="1"/>
    </row>
    <row r="38" spans="1:9" ht="14.25" customHeight="1" x14ac:dyDescent="0.2">
      <c r="A38" s="12"/>
      <c r="B38" s="5" t="s">
        <v>1026</v>
      </c>
      <c r="C38" s="6" t="s">
        <v>467</v>
      </c>
      <c r="D38" s="7" t="s">
        <v>510</v>
      </c>
      <c r="E38" s="6" t="s">
        <v>497</v>
      </c>
      <c r="F38" s="6" t="s">
        <v>1086</v>
      </c>
      <c r="G38" s="5">
        <v>3</v>
      </c>
      <c r="H38" s="27"/>
      <c r="I38" s="1"/>
    </row>
    <row r="39" spans="1:9" ht="14.25" customHeight="1" x14ac:dyDescent="0.2">
      <c r="A39" s="12"/>
      <c r="B39" s="5">
        <v>20010544</v>
      </c>
      <c r="C39" s="6" t="s">
        <v>467</v>
      </c>
      <c r="D39" s="7">
        <v>36033</v>
      </c>
      <c r="E39" s="6" t="s">
        <v>526</v>
      </c>
      <c r="F39" s="6" t="s">
        <v>527</v>
      </c>
      <c r="G39" s="5">
        <v>3</v>
      </c>
      <c r="H39" s="27"/>
      <c r="I39" s="1"/>
    </row>
    <row r="40" spans="1:9" ht="14.25" customHeight="1" x14ac:dyDescent="0.2">
      <c r="A40" s="12"/>
      <c r="B40" s="5">
        <v>20010544</v>
      </c>
      <c r="C40" s="6" t="s">
        <v>467</v>
      </c>
      <c r="D40" s="7">
        <v>36033</v>
      </c>
      <c r="E40" s="6" t="s">
        <v>531</v>
      </c>
      <c r="F40" s="6" t="s">
        <v>532</v>
      </c>
      <c r="G40" s="5">
        <v>3</v>
      </c>
      <c r="H40" s="27"/>
      <c r="I40" s="1"/>
    </row>
    <row r="41" spans="1:9" ht="14.25" customHeight="1" x14ac:dyDescent="0.2">
      <c r="A41" s="12"/>
      <c r="B41" s="5">
        <v>20010544</v>
      </c>
      <c r="C41" s="6" t="s">
        <v>467</v>
      </c>
      <c r="D41" s="7">
        <v>36033</v>
      </c>
      <c r="E41" s="6" t="s">
        <v>591</v>
      </c>
      <c r="F41" s="6" t="s">
        <v>592</v>
      </c>
      <c r="G41" s="5">
        <v>3</v>
      </c>
      <c r="H41" s="27"/>
      <c r="I41" s="1"/>
    </row>
    <row r="42" spans="1:9" ht="14.25" customHeight="1" x14ac:dyDescent="0.2">
      <c r="A42" s="12"/>
      <c r="B42" s="5" t="s">
        <v>1026</v>
      </c>
      <c r="C42" s="6" t="s">
        <v>467</v>
      </c>
      <c r="D42" s="7" t="s">
        <v>510</v>
      </c>
      <c r="E42" s="6" t="s">
        <v>593</v>
      </c>
      <c r="F42" s="6" t="s">
        <v>1087</v>
      </c>
      <c r="G42" s="5">
        <v>3</v>
      </c>
      <c r="H42" s="27"/>
      <c r="I42" s="1"/>
    </row>
    <row r="43" spans="1:9" ht="14.25" customHeight="1" x14ac:dyDescent="0.2">
      <c r="A43" s="12"/>
      <c r="B43" s="5" t="s">
        <v>1026</v>
      </c>
      <c r="C43" s="6" t="s">
        <v>467</v>
      </c>
      <c r="D43" s="7">
        <v>36033</v>
      </c>
      <c r="E43" s="6" t="s">
        <v>598</v>
      </c>
      <c r="F43" s="6" t="s">
        <v>1080</v>
      </c>
      <c r="G43" s="5">
        <v>3</v>
      </c>
      <c r="H43" s="27"/>
      <c r="I43" s="1"/>
    </row>
    <row r="44" spans="1:9" ht="14.25" customHeight="1" x14ac:dyDescent="0.2">
      <c r="A44" s="12"/>
      <c r="B44" s="5">
        <v>20010544</v>
      </c>
      <c r="C44" s="6" t="s">
        <v>467</v>
      </c>
      <c r="D44" s="7">
        <v>36033</v>
      </c>
      <c r="E44" s="6" t="s">
        <v>742</v>
      </c>
      <c r="F44" s="6" t="s">
        <v>1104</v>
      </c>
      <c r="G44" s="5">
        <v>2</v>
      </c>
      <c r="H44" s="27"/>
      <c r="I44" s="1"/>
    </row>
    <row r="45" spans="1:9" ht="24.75" customHeight="1" x14ac:dyDescent="0.2">
      <c r="A45" s="12"/>
      <c r="B45" s="5" t="s">
        <v>1026</v>
      </c>
      <c r="C45" s="6" t="s">
        <v>467</v>
      </c>
      <c r="D45" s="7" t="s">
        <v>510</v>
      </c>
      <c r="E45" s="6" t="s">
        <v>892</v>
      </c>
      <c r="F45" s="6" t="s">
        <v>893</v>
      </c>
      <c r="G45" s="5">
        <v>3</v>
      </c>
      <c r="H45" s="27"/>
      <c r="I45" s="1"/>
    </row>
    <row r="46" spans="1:9" ht="14.25" customHeight="1" x14ac:dyDescent="0.2">
      <c r="A46" s="12"/>
      <c r="B46" s="5">
        <v>20010544</v>
      </c>
      <c r="C46" s="6" t="s">
        <v>467</v>
      </c>
      <c r="D46" s="7">
        <v>36033</v>
      </c>
      <c r="E46" s="6" t="s">
        <v>903</v>
      </c>
      <c r="F46" s="6" t="s">
        <v>1081</v>
      </c>
      <c r="G46" s="5">
        <v>3</v>
      </c>
      <c r="H46" s="27"/>
      <c r="I46" s="1"/>
    </row>
    <row r="47" spans="1:9" ht="14.25" customHeight="1" x14ac:dyDescent="0.2">
      <c r="A47" s="12"/>
      <c r="B47" s="5"/>
      <c r="C47" s="6"/>
      <c r="D47" s="7"/>
      <c r="E47" s="6"/>
      <c r="F47" s="6"/>
      <c r="G47" s="9">
        <f>SUM(G37:G46)</f>
        <v>29</v>
      </c>
      <c r="H47" s="15">
        <f>G47*312000</f>
        <v>9048000</v>
      </c>
      <c r="I47" s="1"/>
    </row>
    <row r="48" spans="1:9" ht="14.25" customHeight="1" x14ac:dyDescent="0.2">
      <c r="A48" s="12">
        <v>6</v>
      </c>
      <c r="B48" s="5" t="s">
        <v>798</v>
      </c>
      <c r="C48" s="6" t="s">
        <v>479</v>
      </c>
      <c r="D48" s="7">
        <v>37556</v>
      </c>
      <c r="E48" s="6" t="s">
        <v>450</v>
      </c>
      <c r="F48" s="6" t="s">
        <v>1085</v>
      </c>
      <c r="G48" s="5">
        <v>3</v>
      </c>
      <c r="H48" s="27"/>
      <c r="I48" s="1"/>
    </row>
    <row r="49" spans="1:9" ht="14.25" customHeight="1" x14ac:dyDescent="0.2">
      <c r="A49" s="12"/>
      <c r="B49" s="5" t="s">
        <v>798</v>
      </c>
      <c r="C49" s="6" t="s">
        <v>479</v>
      </c>
      <c r="D49" s="7" t="s">
        <v>155</v>
      </c>
      <c r="E49" s="6" t="s">
        <v>497</v>
      </c>
      <c r="F49" s="6" t="s">
        <v>1086</v>
      </c>
      <c r="G49" s="5">
        <v>3</v>
      </c>
      <c r="H49" s="27"/>
      <c r="I49" s="1"/>
    </row>
    <row r="50" spans="1:9" ht="14.25" customHeight="1" x14ac:dyDescent="0.2">
      <c r="A50" s="12"/>
      <c r="B50" s="5">
        <v>20010559</v>
      </c>
      <c r="C50" s="6" t="s">
        <v>479</v>
      </c>
      <c r="D50" s="7">
        <v>37556</v>
      </c>
      <c r="E50" s="6" t="s">
        <v>591</v>
      </c>
      <c r="F50" s="6" t="s">
        <v>592</v>
      </c>
      <c r="G50" s="5">
        <v>3</v>
      </c>
      <c r="H50" s="27"/>
      <c r="I50" s="1"/>
    </row>
    <row r="51" spans="1:9" ht="14.25" customHeight="1" x14ac:dyDescent="0.2">
      <c r="A51" s="12"/>
      <c r="B51" s="5" t="s">
        <v>798</v>
      </c>
      <c r="C51" s="6" t="s">
        <v>479</v>
      </c>
      <c r="D51" s="7" t="s">
        <v>155</v>
      </c>
      <c r="E51" s="6" t="s">
        <v>593</v>
      </c>
      <c r="F51" s="6" t="s">
        <v>1087</v>
      </c>
      <c r="G51" s="5">
        <v>3</v>
      </c>
      <c r="H51" s="27"/>
      <c r="I51" s="1"/>
    </row>
    <row r="52" spans="1:9" ht="14.25" customHeight="1" x14ac:dyDescent="0.2">
      <c r="A52" s="12"/>
      <c r="B52" s="5" t="s">
        <v>798</v>
      </c>
      <c r="C52" s="6" t="s">
        <v>479</v>
      </c>
      <c r="D52" s="7" t="s">
        <v>155</v>
      </c>
      <c r="E52" s="6" t="s">
        <v>617</v>
      </c>
      <c r="F52" s="6" t="s">
        <v>651</v>
      </c>
      <c r="G52" s="5">
        <v>1</v>
      </c>
      <c r="H52" s="27"/>
      <c r="I52" s="1"/>
    </row>
    <row r="53" spans="1:9" ht="14.25" customHeight="1" x14ac:dyDescent="0.2">
      <c r="A53" s="12"/>
      <c r="B53" s="5" t="s">
        <v>798</v>
      </c>
      <c r="C53" s="6" t="s">
        <v>479</v>
      </c>
      <c r="D53" s="7" t="s">
        <v>155</v>
      </c>
      <c r="E53" s="6" t="s">
        <v>742</v>
      </c>
      <c r="F53" s="6" t="s">
        <v>776</v>
      </c>
      <c r="G53" s="5">
        <v>2</v>
      </c>
      <c r="H53" s="27"/>
      <c r="I53" s="1"/>
    </row>
    <row r="54" spans="1:9" ht="24.75" customHeight="1" x14ac:dyDescent="0.2">
      <c r="A54" s="12"/>
      <c r="B54" s="5" t="s">
        <v>798</v>
      </c>
      <c r="C54" s="6" t="s">
        <v>479</v>
      </c>
      <c r="D54" s="7" t="s">
        <v>155</v>
      </c>
      <c r="E54" s="6" t="s">
        <v>892</v>
      </c>
      <c r="F54" s="6" t="s">
        <v>893</v>
      </c>
      <c r="G54" s="5">
        <v>3</v>
      </c>
      <c r="H54" s="27"/>
      <c r="I54" s="1"/>
    </row>
    <row r="55" spans="1:9" ht="14.25" customHeight="1" x14ac:dyDescent="0.2">
      <c r="A55" s="12"/>
      <c r="B55" s="5"/>
      <c r="C55" s="6"/>
      <c r="D55" s="7"/>
      <c r="E55" s="6"/>
      <c r="F55" s="6"/>
      <c r="G55" s="9">
        <f>SUM(G48:G54)</f>
        <v>18</v>
      </c>
      <c r="H55" s="15">
        <f>G55*312000</f>
        <v>5616000</v>
      </c>
      <c r="I55" s="1"/>
    </row>
    <row r="56" spans="1:9" ht="14.25" customHeight="1" x14ac:dyDescent="0.2">
      <c r="A56" s="12">
        <v>7</v>
      </c>
      <c r="B56" s="5" t="s">
        <v>799</v>
      </c>
      <c r="C56" s="6" t="s">
        <v>108</v>
      </c>
      <c r="D56" s="7">
        <v>37438</v>
      </c>
      <c r="E56" s="6" t="s">
        <v>450</v>
      </c>
      <c r="F56" s="6" t="s">
        <v>1085</v>
      </c>
      <c r="G56" s="5">
        <v>3</v>
      </c>
      <c r="H56" s="27"/>
      <c r="I56" s="1"/>
    </row>
    <row r="57" spans="1:9" ht="14.25" customHeight="1" x14ac:dyDescent="0.2">
      <c r="A57" s="12"/>
      <c r="B57" s="5" t="s">
        <v>799</v>
      </c>
      <c r="C57" s="6" t="s">
        <v>108</v>
      </c>
      <c r="D57" s="7">
        <v>37263</v>
      </c>
      <c r="E57" s="6" t="s">
        <v>497</v>
      </c>
      <c r="F57" s="6" t="s">
        <v>1086</v>
      </c>
      <c r="G57" s="5">
        <v>3</v>
      </c>
      <c r="H57" s="27"/>
      <c r="I57" s="1"/>
    </row>
    <row r="58" spans="1:9" ht="14.25" customHeight="1" x14ac:dyDescent="0.2">
      <c r="A58" s="12"/>
      <c r="B58" s="5">
        <v>20010561</v>
      </c>
      <c r="C58" s="6" t="s">
        <v>108</v>
      </c>
      <c r="D58" s="7">
        <v>37438</v>
      </c>
      <c r="E58" s="6" t="s">
        <v>591</v>
      </c>
      <c r="F58" s="6" t="s">
        <v>592</v>
      </c>
      <c r="G58" s="5">
        <v>3</v>
      </c>
      <c r="H58" s="27"/>
      <c r="I58" s="1"/>
    </row>
    <row r="59" spans="1:9" ht="14.25" customHeight="1" x14ac:dyDescent="0.2">
      <c r="A59" s="12"/>
      <c r="B59" s="5" t="s">
        <v>799</v>
      </c>
      <c r="C59" s="6" t="s">
        <v>108</v>
      </c>
      <c r="D59" s="7">
        <v>37263</v>
      </c>
      <c r="E59" s="6" t="s">
        <v>593</v>
      </c>
      <c r="F59" s="6" t="s">
        <v>1087</v>
      </c>
      <c r="G59" s="5">
        <v>3</v>
      </c>
      <c r="H59" s="27"/>
      <c r="I59" s="1"/>
    </row>
    <row r="60" spans="1:9" ht="14.25" customHeight="1" x14ac:dyDescent="0.2">
      <c r="A60" s="12"/>
      <c r="B60" s="5" t="s">
        <v>799</v>
      </c>
      <c r="C60" s="6" t="s">
        <v>108</v>
      </c>
      <c r="D60" s="7">
        <v>37263</v>
      </c>
      <c r="E60" s="6" t="s">
        <v>742</v>
      </c>
      <c r="F60" s="6" t="s">
        <v>776</v>
      </c>
      <c r="G60" s="5">
        <v>2</v>
      </c>
      <c r="H60" s="27"/>
      <c r="I60" s="1"/>
    </row>
    <row r="61" spans="1:9" ht="24.75" customHeight="1" x14ac:dyDescent="0.2">
      <c r="A61" s="12"/>
      <c r="B61" s="5" t="s">
        <v>799</v>
      </c>
      <c r="C61" s="6" t="s">
        <v>108</v>
      </c>
      <c r="D61" s="7">
        <v>37263</v>
      </c>
      <c r="E61" s="6" t="s">
        <v>892</v>
      </c>
      <c r="F61" s="6" t="s">
        <v>893</v>
      </c>
      <c r="G61" s="5">
        <v>3</v>
      </c>
      <c r="H61" s="27"/>
      <c r="I61" s="1"/>
    </row>
    <row r="62" spans="1:9" ht="14.25" customHeight="1" x14ac:dyDescent="0.2">
      <c r="A62" s="12"/>
      <c r="B62" s="5"/>
      <c r="C62" s="6"/>
      <c r="D62" s="7"/>
      <c r="E62" s="6"/>
      <c r="F62" s="6"/>
      <c r="G62" s="9">
        <f>SUM(G56:G61)</f>
        <v>17</v>
      </c>
      <c r="H62" s="15">
        <f>G62*312000</f>
        <v>5304000</v>
      </c>
      <c r="I62" s="1"/>
    </row>
    <row r="63" spans="1:9" ht="14.25" customHeight="1" x14ac:dyDescent="0.2">
      <c r="A63" s="12">
        <v>8</v>
      </c>
      <c r="B63" s="5">
        <v>20010562</v>
      </c>
      <c r="C63" s="6" t="s">
        <v>108</v>
      </c>
      <c r="D63" s="7">
        <v>37529</v>
      </c>
      <c r="E63" s="6" t="s">
        <v>82</v>
      </c>
      <c r="F63" s="6"/>
      <c r="G63" s="5">
        <v>3</v>
      </c>
      <c r="H63" s="27"/>
      <c r="I63" s="1"/>
    </row>
    <row r="64" spans="1:9" ht="14.25" customHeight="1" x14ac:dyDescent="0.2">
      <c r="A64" s="12"/>
      <c r="B64" s="5" t="s">
        <v>642</v>
      </c>
      <c r="C64" s="6" t="s">
        <v>108</v>
      </c>
      <c r="D64" s="7" t="s">
        <v>154</v>
      </c>
      <c r="E64" s="6" t="s">
        <v>136</v>
      </c>
      <c r="F64" s="6" t="s">
        <v>1084</v>
      </c>
      <c r="G64" s="5">
        <v>3</v>
      </c>
      <c r="H64" s="27"/>
      <c r="I64" s="1"/>
    </row>
    <row r="65" spans="1:9" ht="14.25" customHeight="1" x14ac:dyDescent="0.2">
      <c r="A65" s="12"/>
      <c r="B65" s="5">
        <v>20010562</v>
      </c>
      <c r="C65" s="6" t="s">
        <v>108</v>
      </c>
      <c r="D65" s="7">
        <v>37529</v>
      </c>
      <c r="E65" s="6" t="s">
        <v>221</v>
      </c>
      <c r="F65" s="6" t="s">
        <v>222</v>
      </c>
      <c r="G65" s="5">
        <v>3</v>
      </c>
      <c r="H65" s="27"/>
      <c r="I65" s="1"/>
    </row>
    <row r="66" spans="1:9" ht="14.25" customHeight="1" x14ac:dyDescent="0.2">
      <c r="A66" s="12"/>
      <c r="B66" s="5" t="s">
        <v>642</v>
      </c>
      <c r="C66" s="6" t="s">
        <v>108</v>
      </c>
      <c r="D66" s="7">
        <v>37529</v>
      </c>
      <c r="E66" s="6" t="s">
        <v>245</v>
      </c>
      <c r="F66" s="6" t="s">
        <v>1076</v>
      </c>
      <c r="G66" s="5">
        <v>3</v>
      </c>
      <c r="H66" s="27"/>
      <c r="I66" s="1"/>
    </row>
    <row r="67" spans="1:9" ht="14.25" customHeight="1" x14ac:dyDescent="0.2">
      <c r="A67" s="12"/>
      <c r="B67" s="5" t="s">
        <v>642</v>
      </c>
      <c r="C67" s="6" t="s">
        <v>108</v>
      </c>
      <c r="D67" s="7" t="s">
        <v>154</v>
      </c>
      <c r="E67" s="6" t="s">
        <v>617</v>
      </c>
      <c r="F67" s="6" t="s">
        <v>631</v>
      </c>
      <c r="G67" s="5">
        <v>1</v>
      </c>
      <c r="H67" s="27"/>
      <c r="I67" s="1"/>
    </row>
    <row r="68" spans="1:9" ht="14.25" customHeight="1" x14ac:dyDescent="0.2">
      <c r="A68" s="12"/>
      <c r="B68" s="5" t="s">
        <v>642</v>
      </c>
      <c r="C68" s="6" t="s">
        <v>108</v>
      </c>
      <c r="D68" s="7" t="s">
        <v>154</v>
      </c>
      <c r="E68" s="6" t="s">
        <v>742</v>
      </c>
      <c r="F68" s="6" t="s">
        <v>743</v>
      </c>
      <c r="G68" s="5">
        <v>2</v>
      </c>
      <c r="H68" s="27"/>
      <c r="I68" s="1"/>
    </row>
    <row r="69" spans="1:9" ht="14.25" customHeight="1" x14ac:dyDescent="0.2">
      <c r="A69" s="12"/>
      <c r="B69" s="5"/>
      <c r="C69" s="6"/>
      <c r="D69" s="7"/>
      <c r="E69" s="6"/>
      <c r="F69" s="6"/>
      <c r="G69" s="9">
        <f>SUM(G63:G68)</f>
        <v>15</v>
      </c>
      <c r="H69" s="15">
        <f>G69*312000</f>
        <v>4680000</v>
      </c>
      <c r="I69" s="1"/>
    </row>
    <row r="70" spans="1:9" ht="14.25" customHeight="1" x14ac:dyDescent="0.2">
      <c r="A70" s="12">
        <v>9</v>
      </c>
      <c r="B70" s="5" t="s">
        <v>853</v>
      </c>
      <c r="C70" s="6" t="s">
        <v>483</v>
      </c>
      <c r="D70" s="7">
        <v>37280</v>
      </c>
      <c r="E70" s="6" t="s">
        <v>450</v>
      </c>
      <c r="F70" s="6" t="s">
        <v>1085</v>
      </c>
      <c r="G70" s="5">
        <v>3</v>
      </c>
      <c r="H70" s="27"/>
      <c r="I70" s="1"/>
    </row>
    <row r="71" spans="1:9" ht="14.25" customHeight="1" x14ac:dyDescent="0.2">
      <c r="A71" s="12"/>
      <c r="B71" s="5" t="s">
        <v>853</v>
      </c>
      <c r="C71" s="6" t="s">
        <v>483</v>
      </c>
      <c r="D71" s="7" t="s">
        <v>520</v>
      </c>
      <c r="E71" s="6" t="s">
        <v>497</v>
      </c>
      <c r="F71" s="6" t="s">
        <v>1086</v>
      </c>
      <c r="G71" s="5">
        <v>3</v>
      </c>
      <c r="H71" s="27"/>
      <c r="I71" s="1"/>
    </row>
    <row r="72" spans="1:9" ht="14.25" customHeight="1" x14ac:dyDescent="0.2">
      <c r="A72" s="12"/>
      <c r="B72" s="5">
        <v>20010582</v>
      </c>
      <c r="C72" s="6" t="s">
        <v>483</v>
      </c>
      <c r="D72" s="7">
        <v>37280</v>
      </c>
      <c r="E72" s="6" t="s">
        <v>591</v>
      </c>
      <c r="F72" s="6" t="s">
        <v>592</v>
      </c>
      <c r="G72" s="5">
        <v>3</v>
      </c>
      <c r="H72" s="27"/>
      <c r="I72" s="1"/>
    </row>
    <row r="73" spans="1:9" ht="14.25" customHeight="1" x14ac:dyDescent="0.2">
      <c r="A73" s="12"/>
      <c r="B73" s="5" t="s">
        <v>853</v>
      </c>
      <c r="C73" s="6" t="s">
        <v>483</v>
      </c>
      <c r="D73" s="7" t="s">
        <v>520</v>
      </c>
      <c r="E73" s="6" t="s">
        <v>593</v>
      </c>
      <c r="F73" s="6" t="s">
        <v>1087</v>
      </c>
      <c r="G73" s="5">
        <v>3</v>
      </c>
      <c r="H73" s="27"/>
      <c r="I73" s="1"/>
    </row>
    <row r="74" spans="1:9" ht="14.25" customHeight="1" x14ac:dyDescent="0.2">
      <c r="A74" s="12"/>
      <c r="B74" s="5" t="s">
        <v>853</v>
      </c>
      <c r="C74" s="6" t="s">
        <v>483</v>
      </c>
      <c r="D74" s="7" t="s">
        <v>520</v>
      </c>
      <c r="E74" s="6" t="s">
        <v>742</v>
      </c>
      <c r="F74" s="6" t="s">
        <v>846</v>
      </c>
      <c r="G74" s="5">
        <v>2</v>
      </c>
      <c r="H74" s="27"/>
      <c r="I74" s="1"/>
    </row>
    <row r="75" spans="1:9" ht="24.75" customHeight="1" x14ac:dyDescent="0.2">
      <c r="A75" s="12"/>
      <c r="B75" s="5" t="s">
        <v>853</v>
      </c>
      <c r="C75" s="6" t="s">
        <v>483</v>
      </c>
      <c r="D75" s="7" t="s">
        <v>520</v>
      </c>
      <c r="E75" s="6" t="s">
        <v>892</v>
      </c>
      <c r="F75" s="6" t="s">
        <v>893</v>
      </c>
      <c r="G75" s="5">
        <v>3</v>
      </c>
      <c r="H75" s="27"/>
      <c r="I75" s="1"/>
    </row>
    <row r="76" spans="1:9" ht="14.25" customHeight="1" x14ac:dyDescent="0.2">
      <c r="A76" s="12"/>
      <c r="B76" s="5"/>
      <c r="C76" s="6"/>
      <c r="D76" s="7"/>
      <c r="E76" s="6"/>
      <c r="F76" s="6"/>
      <c r="G76" s="9">
        <f>SUM(G70:G75)</f>
        <v>17</v>
      </c>
      <c r="H76" s="15">
        <f>G76*312000</f>
        <v>5304000</v>
      </c>
      <c r="I76" s="1"/>
    </row>
    <row r="77" spans="1:9" ht="14.25" customHeight="1" x14ac:dyDescent="0.2">
      <c r="A77" s="12">
        <v>10</v>
      </c>
      <c r="B77" s="5" t="s">
        <v>835</v>
      </c>
      <c r="C77" s="6" t="s">
        <v>484</v>
      </c>
      <c r="D77" s="7">
        <v>37435</v>
      </c>
      <c r="E77" s="6" t="s">
        <v>450</v>
      </c>
      <c r="F77" s="6" t="s">
        <v>1085</v>
      </c>
      <c r="G77" s="5">
        <v>3</v>
      </c>
      <c r="H77" s="27"/>
      <c r="I77" s="1"/>
    </row>
    <row r="78" spans="1:9" ht="14.25" customHeight="1" x14ac:dyDescent="0.2">
      <c r="A78" s="12"/>
      <c r="B78" s="5" t="s">
        <v>835</v>
      </c>
      <c r="C78" s="6" t="s">
        <v>484</v>
      </c>
      <c r="D78" s="7" t="s">
        <v>147</v>
      </c>
      <c r="E78" s="6" t="s">
        <v>497</v>
      </c>
      <c r="F78" s="6" t="s">
        <v>1086</v>
      </c>
      <c r="G78" s="5">
        <v>3</v>
      </c>
      <c r="H78" s="27"/>
      <c r="I78" s="1"/>
    </row>
    <row r="79" spans="1:9" ht="14.25" customHeight="1" x14ac:dyDescent="0.2">
      <c r="A79" s="12"/>
      <c r="B79" s="5">
        <v>20010586</v>
      </c>
      <c r="C79" s="6" t="s">
        <v>484</v>
      </c>
      <c r="D79" s="7">
        <v>37435</v>
      </c>
      <c r="E79" s="6" t="s">
        <v>591</v>
      </c>
      <c r="F79" s="6" t="s">
        <v>592</v>
      </c>
      <c r="G79" s="5">
        <v>3</v>
      </c>
      <c r="H79" s="27"/>
      <c r="I79" s="1"/>
    </row>
    <row r="80" spans="1:9" ht="14.25" customHeight="1" x14ac:dyDescent="0.2">
      <c r="A80" s="12"/>
      <c r="B80" s="5" t="s">
        <v>835</v>
      </c>
      <c r="C80" s="6" t="s">
        <v>484</v>
      </c>
      <c r="D80" s="7" t="s">
        <v>147</v>
      </c>
      <c r="E80" s="6" t="s">
        <v>593</v>
      </c>
      <c r="F80" s="6" t="s">
        <v>1087</v>
      </c>
      <c r="G80" s="5">
        <v>3</v>
      </c>
      <c r="H80" s="27"/>
      <c r="I80" s="1"/>
    </row>
    <row r="81" spans="1:9" ht="14.25" customHeight="1" x14ac:dyDescent="0.2">
      <c r="A81" s="12"/>
      <c r="B81" s="5" t="s">
        <v>835</v>
      </c>
      <c r="C81" s="6" t="s">
        <v>484</v>
      </c>
      <c r="D81" s="7" t="s">
        <v>147</v>
      </c>
      <c r="E81" s="6" t="s">
        <v>742</v>
      </c>
      <c r="F81" s="6" t="s">
        <v>821</v>
      </c>
      <c r="G81" s="5">
        <v>2</v>
      </c>
      <c r="H81" s="27"/>
      <c r="I81" s="1"/>
    </row>
    <row r="82" spans="1:9" ht="14.25" customHeight="1" x14ac:dyDescent="0.2">
      <c r="A82" s="12"/>
      <c r="B82" s="5" t="s">
        <v>835</v>
      </c>
      <c r="C82" s="6" t="s">
        <v>484</v>
      </c>
      <c r="D82" s="7" t="s">
        <v>147</v>
      </c>
      <c r="E82" s="6" t="s">
        <v>742</v>
      </c>
      <c r="F82" s="6" t="s">
        <v>821</v>
      </c>
      <c r="G82" s="5">
        <v>2</v>
      </c>
      <c r="H82" s="27"/>
      <c r="I82" s="1"/>
    </row>
    <row r="83" spans="1:9" ht="24.75" customHeight="1" x14ac:dyDescent="0.2">
      <c r="A83" s="12"/>
      <c r="B83" s="5" t="s">
        <v>835</v>
      </c>
      <c r="C83" s="6" t="s">
        <v>484</v>
      </c>
      <c r="D83" s="7" t="s">
        <v>147</v>
      </c>
      <c r="E83" s="6" t="s">
        <v>892</v>
      </c>
      <c r="F83" s="6" t="s">
        <v>893</v>
      </c>
      <c r="G83" s="5">
        <v>3</v>
      </c>
      <c r="H83" s="27"/>
      <c r="I83" s="1"/>
    </row>
    <row r="84" spans="1:9" ht="14.25" customHeight="1" x14ac:dyDescent="0.2">
      <c r="A84" s="12"/>
      <c r="B84" s="5"/>
      <c r="C84" s="6"/>
      <c r="D84" s="7"/>
      <c r="E84" s="6"/>
      <c r="F84" s="6"/>
      <c r="G84" s="9">
        <f>SUM(G77:G83)</f>
        <v>19</v>
      </c>
      <c r="H84" s="15">
        <f>G84*312000</f>
        <v>5928000</v>
      </c>
      <c r="I84" s="1"/>
    </row>
    <row r="85" spans="1:9" ht="27" customHeight="1" x14ac:dyDescent="0.2">
      <c r="A85" s="12">
        <v>11</v>
      </c>
      <c r="B85" s="5" t="s">
        <v>770</v>
      </c>
      <c r="C85" s="6" t="s">
        <v>240</v>
      </c>
      <c r="D85" s="7">
        <v>37383</v>
      </c>
      <c r="E85" s="6" t="s">
        <v>450</v>
      </c>
      <c r="F85" s="6" t="s">
        <v>1085</v>
      </c>
      <c r="G85" s="5">
        <v>3</v>
      </c>
      <c r="H85" s="27"/>
      <c r="I85" s="1"/>
    </row>
    <row r="86" spans="1:9" ht="27" customHeight="1" x14ac:dyDescent="0.2">
      <c r="A86" s="12"/>
      <c r="B86" s="5" t="s">
        <v>770</v>
      </c>
      <c r="C86" s="6" t="s">
        <v>240</v>
      </c>
      <c r="D86" s="7">
        <v>37442</v>
      </c>
      <c r="E86" s="6" t="s">
        <v>497</v>
      </c>
      <c r="F86" s="6" t="s">
        <v>1086</v>
      </c>
      <c r="G86" s="5">
        <v>3</v>
      </c>
      <c r="H86" s="27"/>
      <c r="I86" s="1"/>
    </row>
    <row r="87" spans="1:9" ht="27" customHeight="1" x14ac:dyDescent="0.2">
      <c r="A87" s="12"/>
      <c r="B87" s="5">
        <v>20010599</v>
      </c>
      <c r="C87" s="6" t="s">
        <v>240</v>
      </c>
      <c r="D87" s="7">
        <v>37383</v>
      </c>
      <c r="E87" s="6" t="s">
        <v>591</v>
      </c>
      <c r="F87" s="6" t="s">
        <v>592</v>
      </c>
      <c r="G87" s="5">
        <v>3</v>
      </c>
      <c r="H87" s="27"/>
      <c r="I87" s="1"/>
    </row>
    <row r="88" spans="1:9" ht="27" customHeight="1" x14ac:dyDescent="0.2">
      <c r="A88" s="12"/>
      <c r="B88" s="5" t="s">
        <v>770</v>
      </c>
      <c r="C88" s="6" t="s">
        <v>240</v>
      </c>
      <c r="D88" s="7">
        <v>37442</v>
      </c>
      <c r="E88" s="6" t="s">
        <v>593</v>
      </c>
      <c r="F88" s="6" t="s">
        <v>1087</v>
      </c>
      <c r="G88" s="5">
        <v>3</v>
      </c>
      <c r="H88" s="27"/>
      <c r="I88" s="1"/>
    </row>
    <row r="89" spans="1:9" ht="27" customHeight="1" x14ac:dyDescent="0.2">
      <c r="A89" s="12"/>
      <c r="B89" s="5" t="s">
        <v>770</v>
      </c>
      <c r="C89" s="6" t="s">
        <v>240</v>
      </c>
      <c r="D89" s="7">
        <v>37442</v>
      </c>
      <c r="E89" s="6" t="s">
        <v>614</v>
      </c>
      <c r="F89" s="6" t="s">
        <v>615</v>
      </c>
      <c r="G89" s="5">
        <v>1</v>
      </c>
      <c r="H89" s="27"/>
      <c r="I89" s="1"/>
    </row>
    <row r="90" spans="1:9" ht="27" customHeight="1" x14ac:dyDescent="0.2">
      <c r="A90" s="12"/>
      <c r="B90" s="5" t="s">
        <v>770</v>
      </c>
      <c r="C90" s="6" t="s">
        <v>240</v>
      </c>
      <c r="D90" s="7">
        <v>37442</v>
      </c>
      <c r="E90" s="6" t="s">
        <v>757</v>
      </c>
      <c r="F90" s="6" t="s">
        <v>758</v>
      </c>
      <c r="G90" s="5">
        <v>2</v>
      </c>
      <c r="H90" s="27"/>
      <c r="I90" s="1"/>
    </row>
    <row r="91" spans="1:9" ht="24.75" customHeight="1" x14ac:dyDescent="0.2">
      <c r="A91" s="12"/>
      <c r="B91" s="5" t="s">
        <v>770</v>
      </c>
      <c r="C91" s="6" t="s">
        <v>240</v>
      </c>
      <c r="D91" s="7">
        <v>37442</v>
      </c>
      <c r="E91" s="6" t="s">
        <v>892</v>
      </c>
      <c r="F91" s="6" t="s">
        <v>893</v>
      </c>
      <c r="G91" s="5">
        <v>3</v>
      </c>
      <c r="H91" s="27"/>
      <c r="I91" s="1"/>
    </row>
    <row r="92" spans="1:9" ht="14.25" customHeight="1" x14ac:dyDescent="0.2">
      <c r="A92" s="12"/>
      <c r="B92" s="5"/>
      <c r="C92" s="6"/>
      <c r="D92" s="7"/>
      <c r="E92" s="6"/>
      <c r="F92" s="6"/>
      <c r="G92" s="9">
        <f>SUM(G85:G91)</f>
        <v>18</v>
      </c>
      <c r="H92" s="15">
        <f>G92*312000</f>
        <v>5616000</v>
      </c>
      <c r="I92" s="1"/>
    </row>
    <row r="93" spans="1:9" ht="14.25" customHeight="1" x14ac:dyDescent="0.2">
      <c r="A93" s="12">
        <v>12</v>
      </c>
      <c r="B93" s="5" t="s">
        <v>645</v>
      </c>
      <c r="C93" s="6" t="s">
        <v>489</v>
      </c>
      <c r="D93" s="7">
        <v>37049</v>
      </c>
      <c r="E93" s="6" t="s">
        <v>450</v>
      </c>
      <c r="F93" s="6" t="s">
        <v>1085</v>
      </c>
      <c r="G93" s="5">
        <v>3</v>
      </c>
      <c r="H93" s="27"/>
      <c r="I93" s="1"/>
    </row>
    <row r="94" spans="1:9" ht="14.25" customHeight="1" x14ac:dyDescent="0.2">
      <c r="A94" s="12"/>
      <c r="B94" s="5" t="s">
        <v>645</v>
      </c>
      <c r="C94" s="6" t="s">
        <v>489</v>
      </c>
      <c r="D94" s="7">
        <v>37078</v>
      </c>
      <c r="E94" s="6" t="s">
        <v>497</v>
      </c>
      <c r="F94" s="6" t="s">
        <v>1086</v>
      </c>
      <c r="G94" s="5">
        <v>3</v>
      </c>
      <c r="H94" s="27"/>
      <c r="I94" s="1"/>
    </row>
    <row r="95" spans="1:9" ht="14.25" customHeight="1" x14ac:dyDescent="0.2">
      <c r="A95" s="12"/>
      <c r="B95" s="5">
        <v>20010608</v>
      </c>
      <c r="C95" s="6" t="s">
        <v>489</v>
      </c>
      <c r="D95" s="7">
        <v>37049</v>
      </c>
      <c r="E95" s="6" t="s">
        <v>591</v>
      </c>
      <c r="F95" s="6" t="s">
        <v>592</v>
      </c>
      <c r="G95" s="5">
        <v>3</v>
      </c>
      <c r="H95" s="27"/>
      <c r="I95" s="1"/>
    </row>
    <row r="96" spans="1:9" ht="14.25" customHeight="1" x14ac:dyDescent="0.2">
      <c r="A96" s="12"/>
      <c r="B96" s="5" t="s">
        <v>645</v>
      </c>
      <c r="C96" s="6" t="s">
        <v>489</v>
      </c>
      <c r="D96" s="7">
        <v>37078</v>
      </c>
      <c r="E96" s="6" t="s">
        <v>593</v>
      </c>
      <c r="F96" s="6" t="s">
        <v>1087</v>
      </c>
      <c r="G96" s="5">
        <v>3</v>
      </c>
      <c r="H96" s="27"/>
      <c r="I96" s="1"/>
    </row>
    <row r="97" spans="1:9" ht="14.25" customHeight="1" x14ac:dyDescent="0.2">
      <c r="A97" s="12"/>
      <c r="B97" s="5" t="s">
        <v>645</v>
      </c>
      <c r="C97" s="6" t="s">
        <v>489</v>
      </c>
      <c r="D97" s="7">
        <v>37049</v>
      </c>
      <c r="E97" s="6" t="s">
        <v>598</v>
      </c>
      <c r="F97" s="6" t="s">
        <v>1080</v>
      </c>
      <c r="G97" s="5">
        <v>3</v>
      </c>
      <c r="H97" s="27"/>
      <c r="I97" s="1"/>
    </row>
    <row r="98" spans="1:9" ht="14.25" customHeight="1" x14ac:dyDescent="0.2">
      <c r="A98" s="12"/>
      <c r="B98" s="5" t="s">
        <v>645</v>
      </c>
      <c r="C98" s="6" t="s">
        <v>489</v>
      </c>
      <c r="D98" s="7">
        <v>37078</v>
      </c>
      <c r="E98" s="6" t="s">
        <v>617</v>
      </c>
      <c r="F98" s="6" t="s">
        <v>631</v>
      </c>
      <c r="G98" s="5">
        <v>1</v>
      </c>
      <c r="H98" s="27"/>
      <c r="I98" s="1"/>
    </row>
    <row r="99" spans="1:9" ht="14.25" customHeight="1" x14ac:dyDescent="0.2">
      <c r="A99" s="12"/>
      <c r="B99" s="5" t="s">
        <v>645</v>
      </c>
      <c r="C99" s="6" t="s">
        <v>489</v>
      </c>
      <c r="D99" s="7">
        <v>37078</v>
      </c>
      <c r="E99" s="6" t="s">
        <v>742</v>
      </c>
      <c r="F99" s="6" t="s">
        <v>776</v>
      </c>
      <c r="G99" s="5">
        <v>2</v>
      </c>
      <c r="H99" s="27"/>
      <c r="I99" s="1"/>
    </row>
    <row r="100" spans="1:9" ht="24.75" customHeight="1" x14ac:dyDescent="0.2">
      <c r="A100" s="12"/>
      <c r="B100" s="5" t="s">
        <v>645</v>
      </c>
      <c r="C100" s="6" t="s">
        <v>489</v>
      </c>
      <c r="D100" s="7">
        <v>37078</v>
      </c>
      <c r="E100" s="6" t="s">
        <v>892</v>
      </c>
      <c r="F100" s="6" t="s">
        <v>893</v>
      </c>
      <c r="G100" s="5">
        <v>3</v>
      </c>
      <c r="H100" s="27"/>
      <c r="I100" s="1"/>
    </row>
    <row r="101" spans="1:9" ht="14.25" customHeight="1" x14ac:dyDescent="0.2">
      <c r="A101" s="12"/>
      <c r="B101" s="5">
        <v>20010608</v>
      </c>
      <c r="C101" s="6" t="s">
        <v>489</v>
      </c>
      <c r="D101" s="7">
        <v>37049</v>
      </c>
      <c r="E101" s="6" t="s">
        <v>903</v>
      </c>
      <c r="F101" s="6" t="s">
        <v>1081</v>
      </c>
      <c r="G101" s="5">
        <v>3</v>
      </c>
      <c r="H101" s="27"/>
      <c r="I101" s="1"/>
    </row>
    <row r="102" spans="1:9" ht="14.25" customHeight="1" x14ac:dyDescent="0.2">
      <c r="A102" s="12"/>
      <c r="B102" s="5"/>
      <c r="C102" s="6"/>
      <c r="D102" s="7"/>
      <c r="E102" s="6"/>
      <c r="F102" s="6"/>
      <c r="G102" s="9">
        <f>SUM(G93:G101)</f>
        <v>24</v>
      </c>
      <c r="H102" s="15">
        <f>G102*312000</f>
        <v>7488000</v>
      </c>
      <c r="I102" s="1"/>
    </row>
    <row r="103" spans="1:9" ht="24.75" customHeight="1" x14ac:dyDescent="0.2">
      <c r="A103" s="12">
        <v>13</v>
      </c>
      <c r="B103" s="5" t="s">
        <v>838</v>
      </c>
      <c r="C103" s="6" t="s">
        <v>493</v>
      </c>
      <c r="D103" s="7">
        <v>37472</v>
      </c>
      <c r="E103" s="6" t="s">
        <v>450</v>
      </c>
      <c r="F103" s="6" t="s">
        <v>1085</v>
      </c>
      <c r="G103" s="5">
        <v>3</v>
      </c>
      <c r="H103" s="133"/>
      <c r="I103" s="161" t="s">
        <v>1943</v>
      </c>
    </row>
    <row r="104" spans="1:9" ht="24.75" customHeight="1" x14ac:dyDescent="0.2">
      <c r="A104" s="12"/>
      <c r="B104" s="5" t="s">
        <v>838</v>
      </c>
      <c r="C104" s="6" t="s">
        <v>493</v>
      </c>
      <c r="D104" s="7">
        <v>37354</v>
      </c>
      <c r="E104" s="6" t="s">
        <v>497</v>
      </c>
      <c r="F104" s="6" t="s">
        <v>1086</v>
      </c>
      <c r="G104" s="5">
        <v>3</v>
      </c>
      <c r="H104" s="133"/>
      <c r="I104" s="161"/>
    </row>
    <row r="105" spans="1:9" ht="24.75" customHeight="1" x14ac:dyDescent="0.2">
      <c r="A105" s="12"/>
      <c r="B105" s="5">
        <v>20010622</v>
      </c>
      <c r="C105" s="6" t="s">
        <v>493</v>
      </c>
      <c r="D105" s="7">
        <v>37472</v>
      </c>
      <c r="E105" s="6" t="s">
        <v>591</v>
      </c>
      <c r="F105" s="6" t="s">
        <v>592</v>
      </c>
      <c r="G105" s="5">
        <v>3</v>
      </c>
      <c r="H105" s="133"/>
      <c r="I105" s="161"/>
    </row>
    <row r="106" spans="1:9" ht="24.75" customHeight="1" x14ac:dyDescent="0.2">
      <c r="A106" s="12"/>
      <c r="B106" s="5" t="s">
        <v>838</v>
      </c>
      <c r="C106" s="6" t="s">
        <v>493</v>
      </c>
      <c r="D106" s="7">
        <v>37354</v>
      </c>
      <c r="E106" s="6" t="s">
        <v>593</v>
      </c>
      <c r="F106" s="6" t="s">
        <v>1087</v>
      </c>
      <c r="G106" s="5">
        <v>3</v>
      </c>
      <c r="H106" s="133"/>
      <c r="I106" s="161"/>
    </row>
    <row r="107" spans="1:9" ht="24.75" customHeight="1" x14ac:dyDescent="0.2">
      <c r="A107" s="12"/>
      <c r="B107" s="5" t="s">
        <v>838</v>
      </c>
      <c r="C107" s="6" t="s">
        <v>493</v>
      </c>
      <c r="D107" s="7">
        <v>37354</v>
      </c>
      <c r="E107" s="6" t="s">
        <v>617</v>
      </c>
      <c r="F107" s="6" t="s">
        <v>648</v>
      </c>
      <c r="G107" s="5">
        <v>1</v>
      </c>
      <c r="H107" s="133"/>
      <c r="I107" s="161"/>
    </row>
    <row r="108" spans="1:9" ht="24.75" customHeight="1" x14ac:dyDescent="0.2">
      <c r="A108" s="12"/>
      <c r="B108" s="5" t="s">
        <v>838</v>
      </c>
      <c r="C108" s="6" t="s">
        <v>493</v>
      </c>
      <c r="D108" s="7">
        <v>37354</v>
      </c>
      <c r="E108" s="6" t="s">
        <v>742</v>
      </c>
      <c r="F108" s="6" t="s">
        <v>821</v>
      </c>
      <c r="G108" s="5">
        <v>2</v>
      </c>
      <c r="H108" s="133"/>
      <c r="I108" s="161"/>
    </row>
    <row r="109" spans="1:9" ht="24.75" customHeight="1" x14ac:dyDescent="0.2">
      <c r="A109" s="12"/>
      <c r="B109" s="5" t="s">
        <v>838</v>
      </c>
      <c r="C109" s="6" t="s">
        <v>493</v>
      </c>
      <c r="D109" s="7">
        <v>37354</v>
      </c>
      <c r="E109" s="6" t="s">
        <v>742</v>
      </c>
      <c r="F109" s="6" t="s">
        <v>821</v>
      </c>
      <c r="G109" s="5">
        <v>2</v>
      </c>
      <c r="H109" s="133"/>
      <c r="I109" s="161"/>
    </row>
    <row r="110" spans="1:9" ht="24.75" customHeight="1" x14ac:dyDescent="0.2">
      <c r="A110" s="12"/>
      <c r="B110" s="5" t="s">
        <v>838</v>
      </c>
      <c r="C110" s="6" t="s">
        <v>493</v>
      </c>
      <c r="D110" s="7">
        <v>37354</v>
      </c>
      <c r="E110" s="6" t="s">
        <v>892</v>
      </c>
      <c r="F110" s="6" t="s">
        <v>893</v>
      </c>
      <c r="G110" s="5">
        <v>3</v>
      </c>
      <c r="H110" s="133"/>
      <c r="I110" s="161"/>
    </row>
    <row r="111" spans="1:9" ht="14.25" customHeight="1" x14ac:dyDescent="0.2">
      <c r="A111" s="12"/>
      <c r="B111" s="5"/>
      <c r="C111" s="6"/>
      <c r="D111" s="7"/>
      <c r="E111" s="6"/>
      <c r="F111" s="6"/>
      <c r="G111" s="9">
        <f>SUM(G103:G110)</f>
        <v>20</v>
      </c>
      <c r="H111" s="133">
        <f>G111*312000*0.5</f>
        <v>3120000</v>
      </c>
      <c r="I111" s="161"/>
    </row>
    <row r="112" spans="1:9" ht="23.25" customHeight="1" x14ac:dyDescent="0.2">
      <c r="A112" s="12">
        <v>14</v>
      </c>
      <c r="B112" s="5" t="s">
        <v>753</v>
      </c>
      <c r="C112" s="6" t="s">
        <v>494</v>
      </c>
      <c r="D112" s="7">
        <v>37557</v>
      </c>
      <c r="E112" s="6" t="s">
        <v>450</v>
      </c>
      <c r="F112" s="6" t="s">
        <v>1085</v>
      </c>
      <c r="G112" s="5">
        <v>3</v>
      </c>
      <c r="H112" s="27"/>
      <c r="I112" s="1"/>
    </row>
    <row r="113" spans="1:9" ht="23.25" customHeight="1" x14ac:dyDescent="0.2">
      <c r="A113" s="12"/>
      <c r="B113" s="5" t="s">
        <v>753</v>
      </c>
      <c r="C113" s="6" t="s">
        <v>494</v>
      </c>
      <c r="D113" s="7" t="s">
        <v>524</v>
      </c>
      <c r="E113" s="6" t="s">
        <v>497</v>
      </c>
      <c r="F113" s="6" t="s">
        <v>1086</v>
      </c>
      <c r="G113" s="5">
        <v>3</v>
      </c>
      <c r="H113" s="27"/>
      <c r="I113" s="1"/>
    </row>
    <row r="114" spans="1:9" ht="23.25" customHeight="1" x14ac:dyDescent="0.2">
      <c r="A114" s="12"/>
      <c r="B114" s="5">
        <v>20010624</v>
      </c>
      <c r="C114" s="6" t="s">
        <v>494</v>
      </c>
      <c r="D114" s="7">
        <v>37557</v>
      </c>
      <c r="E114" s="6" t="s">
        <v>591</v>
      </c>
      <c r="F114" s="6" t="s">
        <v>592</v>
      </c>
      <c r="G114" s="5">
        <v>3</v>
      </c>
      <c r="H114" s="27"/>
      <c r="I114" s="1"/>
    </row>
    <row r="115" spans="1:9" ht="23.25" customHeight="1" x14ac:dyDescent="0.2">
      <c r="A115" s="12"/>
      <c r="B115" s="5" t="s">
        <v>753</v>
      </c>
      <c r="C115" s="6" t="s">
        <v>494</v>
      </c>
      <c r="D115" s="7" t="s">
        <v>524</v>
      </c>
      <c r="E115" s="6" t="s">
        <v>593</v>
      </c>
      <c r="F115" s="6" t="s">
        <v>1087</v>
      </c>
      <c r="G115" s="5">
        <v>3</v>
      </c>
      <c r="H115" s="27"/>
      <c r="I115" s="1"/>
    </row>
    <row r="116" spans="1:9" ht="23.25" customHeight="1" x14ac:dyDescent="0.2">
      <c r="A116" s="12"/>
      <c r="B116" s="5" t="s">
        <v>753</v>
      </c>
      <c r="C116" s="6" t="s">
        <v>494</v>
      </c>
      <c r="D116" s="7" t="s">
        <v>524</v>
      </c>
      <c r="E116" s="6" t="s">
        <v>742</v>
      </c>
      <c r="F116" s="6" t="s">
        <v>743</v>
      </c>
      <c r="G116" s="5">
        <v>2</v>
      </c>
      <c r="H116" s="27"/>
      <c r="I116" s="1"/>
    </row>
    <row r="117" spans="1:9" ht="23.25" customHeight="1" x14ac:dyDescent="0.2">
      <c r="A117" s="12"/>
      <c r="B117" s="5" t="s">
        <v>753</v>
      </c>
      <c r="C117" s="6" t="s">
        <v>494</v>
      </c>
      <c r="D117" s="7" t="s">
        <v>524</v>
      </c>
      <c r="E117" s="6" t="s">
        <v>892</v>
      </c>
      <c r="F117" s="6" t="s">
        <v>893</v>
      </c>
      <c r="G117" s="5">
        <v>3</v>
      </c>
      <c r="H117" s="27"/>
      <c r="I117" s="1"/>
    </row>
    <row r="118" spans="1:9" ht="14.25" customHeight="1" x14ac:dyDescent="0.2">
      <c r="A118" s="12"/>
      <c r="B118" s="5"/>
      <c r="C118" s="6"/>
      <c r="D118" s="7"/>
      <c r="E118" s="6"/>
      <c r="F118" s="6"/>
      <c r="G118" s="9">
        <f>SUM(G112:G117)</f>
        <v>17</v>
      </c>
      <c r="H118" s="15">
        <f>G118*312000</f>
        <v>5304000</v>
      </c>
      <c r="I118" s="1"/>
    </row>
    <row r="119" spans="1:9" ht="14.25" customHeight="1" x14ac:dyDescent="0.2">
      <c r="A119" s="12">
        <v>15</v>
      </c>
      <c r="B119" s="5" t="s">
        <v>1020</v>
      </c>
      <c r="C119" s="6" t="s">
        <v>449</v>
      </c>
      <c r="D119" s="7">
        <v>37444</v>
      </c>
      <c r="E119" s="6" t="s">
        <v>450</v>
      </c>
      <c r="F119" s="6" t="s">
        <v>1085</v>
      </c>
      <c r="G119" s="5">
        <v>3</v>
      </c>
      <c r="H119" s="27"/>
      <c r="I119" s="1"/>
    </row>
    <row r="120" spans="1:9" ht="14.25" customHeight="1" x14ac:dyDescent="0.2">
      <c r="A120" s="12"/>
      <c r="B120" s="5" t="s">
        <v>1020</v>
      </c>
      <c r="C120" s="6" t="s">
        <v>449</v>
      </c>
      <c r="D120" s="7">
        <v>37444</v>
      </c>
      <c r="E120" s="6" t="s">
        <v>497</v>
      </c>
      <c r="F120" s="6" t="s">
        <v>1086</v>
      </c>
      <c r="G120" s="5">
        <v>3</v>
      </c>
      <c r="H120" s="27"/>
      <c r="I120" s="1"/>
    </row>
    <row r="121" spans="1:9" ht="14.25" customHeight="1" x14ac:dyDescent="0.2">
      <c r="A121" s="12"/>
      <c r="B121" s="5">
        <v>20010878</v>
      </c>
      <c r="C121" s="6" t="s">
        <v>449</v>
      </c>
      <c r="D121" s="7">
        <v>37444</v>
      </c>
      <c r="E121" s="6" t="s">
        <v>591</v>
      </c>
      <c r="F121" s="6" t="s">
        <v>592</v>
      </c>
      <c r="G121" s="5">
        <v>3</v>
      </c>
      <c r="H121" s="27"/>
      <c r="I121" s="1"/>
    </row>
    <row r="122" spans="1:9" ht="14.25" customHeight="1" x14ac:dyDescent="0.2">
      <c r="A122" s="12"/>
      <c r="B122" s="5" t="s">
        <v>1020</v>
      </c>
      <c r="C122" s="6" t="s">
        <v>449</v>
      </c>
      <c r="D122" s="7">
        <v>37444</v>
      </c>
      <c r="E122" s="6" t="s">
        <v>593</v>
      </c>
      <c r="F122" s="6" t="s">
        <v>1087</v>
      </c>
      <c r="G122" s="5">
        <v>3</v>
      </c>
      <c r="H122" s="27"/>
      <c r="I122" s="1"/>
    </row>
    <row r="123" spans="1:9" ht="14.25" customHeight="1" x14ac:dyDescent="0.2">
      <c r="A123" s="12"/>
      <c r="B123" s="5">
        <v>20010878</v>
      </c>
      <c r="C123" s="6" t="s">
        <v>449</v>
      </c>
      <c r="D123" s="7">
        <v>37444</v>
      </c>
      <c r="E123" s="6" t="s">
        <v>742</v>
      </c>
      <c r="F123" s="6" t="s">
        <v>1104</v>
      </c>
      <c r="G123" s="5">
        <v>2</v>
      </c>
      <c r="H123" s="27"/>
      <c r="I123" s="1"/>
    </row>
    <row r="124" spans="1:9" ht="23.25" customHeight="1" x14ac:dyDescent="0.2">
      <c r="A124" s="12"/>
      <c r="B124" s="5" t="s">
        <v>1020</v>
      </c>
      <c r="C124" s="6" t="s">
        <v>449</v>
      </c>
      <c r="D124" s="7">
        <v>37444</v>
      </c>
      <c r="E124" s="6" t="s">
        <v>892</v>
      </c>
      <c r="F124" s="6" t="s">
        <v>893</v>
      </c>
      <c r="G124" s="5">
        <v>3</v>
      </c>
      <c r="H124" s="27"/>
      <c r="I124" s="1"/>
    </row>
    <row r="125" spans="1:9" ht="14.25" customHeight="1" x14ac:dyDescent="0.2">
      <c r="A125" s="12"/>
      <c r="B125" s="5"/>
      <c r="C125" s="6"/>
      <c r="D125" s="7"/>
      <c r="E125" s="6"/>
      <c r="F125" s="6"/>
      <c r="G125" s="9">
        <f>SUM(G119:G124)</f>
        <v>17</v>
      </c>
      <c r="H125" s="15">
        <f>G125*312000</f>
        <v>5304000</v>
      </c>
      <c r="I125" s="1"/>
    </row>
    <row r="126" spans="1:9" ht="14.25" customHeight="1" x14ac:dyDescent="0.2">
      <c r="A126" s="12">
        <v>16</v>
      </c>
      <c r="B126" s="5" t="s">
        <v>633</v>
      </c>
      <c r="C126" s="6" t="s">
        <v>452</v>
      </c>
      <c r="D126" s="7">
        <v>37343</v>
      </c>
      <c r="E126" s="6" t="s">
        <v>450</v>
      </c>
      <c r="F126" s="6" t="s">
        <v>1085</v>
      </c>
      <c r="G126" s="5">
        <v>3</v>
      </c>
      <c r="H126" s="27"/>
      <c r="I126" s="1"/>
    </row>
    <row r="127" spans="1:9" ht="14.25" customHeight="1" x14ac:dyDescent="0.2">
      <c r="A127" s="12"/>
      <c r="B127" s="5" t="s">
        <v>633</v>
      </c>
      <c r="C127" s="6" t="s">
        <v>452</v>
      </c>
      <c r="D127" s="7" t="s">
        <v>499</v>
      </c>
      <c r="E127" s="6" t="s">
        <v>497</v>
      </c>
      <c r="F127" s="6" t="s">
        <v>1086</v>
      </c>
      <c r="G127" s="5">
        <v>3</v>
      </c>
      <c r="H127" s="27"/>
      <c r="I127" s="1"/>
    </row>
    <row r="128" spans="1:9" ht="14.25" customHeight="1" x14ac:dyDescent="0.2">
      <c r="A128" s="12"/>
      <c r="B128" s="5">
        <v>20010884</v>
      </c>
      <c r="C128" s="6" t="s">
        <v>452</v>
      </c>
      <c r="D128" s="7">
        <v>37343</v>
      </c>
      <c r="E128" s="6" t="s">
        <v>591</v>
      </c>
      <c r="F128" s="6" t="s">
        <v>592</v>
      </c>
      <c r="G128" s="5">
        <v>3</v>
      </c>
      <c r="H128" s="27"/>
      <c r="I128" s="1"/>
    </row>
    <row r="129" spans="1:9" ht="14.25" customHeight="1" x14ac:dyDescent="0.2">
      <c r="A129" s="12"/>
      <c r="B129" s="5" t="s">
        <v>633</v>
      </c>
      <c r="C129" s="6" t="s">
        <v>452</v>
      </c>
      <c r="D129" s="7" t="s">
        <v>499</v>
      </c>
      <c r="E129" s="6" t="s">
        <v>593</v>
      </c>
      <c r="F129" s="6" t="s">
        <v>1087</v>
      </c>
      <c r="G129" s="5">
        <v>3</v>
      </c>
      <c r="H129" s="27"/>
      <c r="I129" s="1"/>
    </row>
    <row r="130" spans="1:9" ht="14.25" customHeight="1" x14ac:dyDescent="0.2">
      <c r="A130" s="12"/>
      <c r="B130" s="5" t="s">
        <v>633</v>
      </c>
      <c r="C130" s="6" t="s">
        <v>452</v>
      </c>
      <c r="D130" s="7" t="s">
        <v>499</v>
      </c>
      <c r="E130" s="6" t="s">
        <v>617</v>
      </c>
      <c r="F130" s="6" t="s">
        <v>631</v>
      </c>
      <c r="G130" s="5">
        <v>1</v>
      </c>
      <c r="H130" s="27"/>
      <c r="I130" s="1"/>
    </row>
    <row r="131" spans="1:9" ht="23.25" customHeight="1" x14ac:dyDescent="0.2">
      <c r="A131" s="12"/>
      <c r="B131" s="5" t="s">
        <v>633</v>
      </c>
      <c r="C131" s="6" t="s">
        <v>452</v>
      </c>
      <c r="D131" s="7" t="s">
        <v>499</v>
      </c>
      <c r="E131" s="6" t="s">
        <v>892</v>
      </c>
      <c r="F131" s="6" t="s">
        <v>893</v>
      </c>
      <c r="G131" s="5">
        <v>3</v>
      </c>
      <c r="H131" s="27"/>
      <c r="I131" s="1"/>
    </row>
    <row r="132" spans="1:9" ht="14.25" customHeight="1" x14ac:dyDescent="0.2">
      <c r="A132" s="12"/>
      <c r="B132" s="5"/>
      <c r="C132" s="6"/>
      <c r="D132" s="7"/>
      <c r="E132" s="6"/>
      <c r="F132" s="6"/>
      <c r="G132" s="9">
        <f>SUM(G126:G131)</f>
        <v>16</v>
      </c>
      <c r="H132" s="15">
        <f>G132*312000</f>
        <v>4992000</v>
      </c>
      <c r="I132" s="1"/>
    </row>
    <row r="133" spans="1:9" ht="14.25" customHeight="1" x14ac:dyDescent="0.2">
      <c r="A133" s="12">
        <v>17</v>
      </c>
      <c r="B133" s="5" t="s">
        <v>1021</v>
      </c>
      <c r="C133" s="6" t="s">
        <v>454</v>
      </c>
      <c r="D133" s="7">
        <v>37610</v>
      </c>
      <c r="E133" s="6" t="s">
        <v>450</v>
      </c>
      <c r="F133" s="6" t="s">
        <v>1085</v>
      </c>
      <c r="G133" s="5">
        <v>3</v>
      </c>
      <c r="H133" s="27"/>
      <c r="I133" s="1"/>
    </row>
    <row r="134" spans="1:9" ht="14.25" customHeight="1" x14ac:dyDescent="0.2">
      <c r="A134" s="12"/>
      <c r="B134" s="5" t="s">
        <v>1021</v>
      </c>
      <c r="C134" s="6" t="s">
        <v>454</v>
      </c>
      <c r="D134" s="7" t="s">
        <v>500</v>
      </c>
      <c r="E134" s="6" t="s">
        <v>497</v>
      </c>
      <c r="F134" s="6" t="s">
        <v>1086</v>
      </c>
      <c r="G134" s="5">
        <v>3</v>
      </c>
      <c r="H134" s="27"/>
      <c r="I134" s="1"/>
    </row>
    <row r="135" spans="1:9" ht="14.25" customHeight="1" x14ac:dyDescent="0.2">
      <c r="A135" s="12"/>
      <c r="B135" s="5">
        <v>20010886</v>
      </c>
      <c r="C135" s="6" t="s">
        <v>454</v>
      </c>
      <c r="D135" s="7">
        <v>37610</v>
      </c>
      <c r="E135" s="6" t="s">
        <v>591</v>
      </c>
      <c r="F135" s="6" t="s">
        <v>592</v>
      </c>
      <c r="G135" s="5">
        <v>3</v>
      </c>
      <c r="H135" s="27"/>
      <c r="I135" s="1"/>
    </row>
    <row r="136" spans="1:9" ht="14.25" customHeight="1" x14ac:dyDescent="0.2">
      <c r="A136" s="12"/>
      <c r="B136" s="5" t="s">
        <v>1021</v>
      </c>
      <c r="C136" s="6" t="s">
        <v>454</v>
      </c>
      <c r="D136" s="7" t="s">
        <v>500</v>
      </c>
      <c r="E136" s="6" t="s">
        <v>593</v>
      </c>
      <c r="F136" s="6" t="s">
        <v>1087</v>
      </c>
      <c r="G136" s="5">
        <v>3</v>
      </c>
      <c r="H136" s="27"/>
      <c r="I136" s="1"/>
    </row>
    <row r="137" spans="1:9" ht="14.25" customHeight="1" x14ac:dyDescent="0.2">
      <c r="A137" s="12"/>
      <c r="B137" s="5" t="s">
        <v>1021</v>
      </c>
      <c r="C137" s="6" t="s">
        <v>454</v>
      </c>
      <c r="D137" s="7" t="s">
        <v>500</v>
      </c>
      <c r="E137" s="6" t="s">
        <v>603</v>
      </c>
      <c r="F137" s="6" t="s">
        <v>606</v>
      </c>
      <c r="G137" s="5">
        <v>1</v>
      </c>
      <c r="H137" s="27"/>
      <c r="I137" s="1"/>
    </row>
    <row r="138" spans="1:9" ht="14.25" customHeight="1" x14ac:dyDescent="0.2">
      <c r="A138" s="12"/>
      <c r="B138" s="5" t="s">
        <v>1021</v>
      </c>
      <c r="C138" s="6" t="s">
        <v>454</v>
      </c>
      <c r="D138" s="7" t="s">
        <v>500</v>
      </c>
      <c r="E138" s="6" t="s">
        <v>742</v>
      </c>
      <c r="F138" s="6" t="s">
        <v>816</v>
      </c>
      <c r="G138" s="5">
        <v>2</v>
      </c>
      <c r="H138" s="27"/>
      <c r="I138" s="1"/>
    </row>
    <row r="139" spans="1:9" ht="23.25" customHeight="1" x14ac:dyDescent="0.2">
      <c r="A139" s="12"/>
      <c r="B139" s="5" t="s">
        <v>1021</v>
      </c>
      <c r="C139" s="6" t="s">
        <v>454</v>
      </c>
      <c r="D139" s="7" t="s">
        <v>500</v>
      </c>
      <c r="E139" s="6" t="s">
        <v>892</v>
      </c>
      <c r="F139" s="6" t="s">
        <v>893</v>
      </c>
      <c r="G139" s="5">
        <v>3</v>
      </c>
      <c r="H139" s="27"/>
      <c r="I139" s="1"/>
    </row>
    <row r="140" spans="1:9" ht="14.25" customHeight="1" x14ac:dyDescent="0.2">
      <c r="A140" s="12"/>
      <c r="B140" s="5"/>
      <c r="C140" s="6"/>
      <c r="D140" s="7"/>
      <c r="E140" s="6"/>
      <c r="F140" s="6"/>
      <c r="G140" s="9">
        <f>SUM(G133:G139)</f>
        <v>18</v>
      </c>
      <c r="H140" s="15">
        <f>G140*312000</f>
        <v>5616000</v>
      </c>
      <c r="I140" s="1"/>
    </row>
    <row r="141" spans="1:9" ht="14.25" customHeight="1" x14ac:dyDescent="0.2">
      <c r="A141" s="12">
        <v>18</v>
      </c>
      <c r="B141" s="5" t="s">
        <v>759</v>
      </c>
      <c r="C141" s="6" t="s">
        <v>4</v>
      </c>
      <c r="D141" s="7">
        <v>37487</v>
      </c>
      <c r="E141" s="6" t="s">
        <v>450</v>
      </c>
      <c r="F141" s="6" t="s">
        <v>1085</v>
      </c>
      <c r="G141" s="5">
        <v>3</v>
      </c>
      <c r="H141" s="27"/>
      <c r="I141" s="1"/>
    </row>
    <row r="142" spans="1:9" ht="14.25" customHeight="1" x14ac:dyDescent="0.2">
      <c r="A142" s="12"/>
      <c r="B142" s="5" t="s">
        <v>759</v>
      </c>
      <c r="C142" s="6" t="s">
        <v>4</v>
      </c>
      <c r="D142" s="7" t="s">
        <v>501</v>
      </c>
      <c r="E142" s="6" t="s">
        <v>497</v>
      </c>
      <c r="F142" s="6" t="s">
        <v>1086</v>
      </c>
      <c r="G142" s="5">
        <v>3</v>
      </c>
      <c r="H142" s="27"/>
      <c r="I142" s="1"/>
    </row>
    <row r="143" spans="1:9" ht="14.25" customHeight="1" x14ac:dyDescent="0.2">
      <c r="A143" s="12"/>
      <c r="B143" s="5">
        <v>20010887</v>
      </c>
      <c r="C143" s="6" t="s">
        <v>4</v>
      </c>
      <c r="D143" s="7">
        <v>37487</v>
      </c>
      <c r="E143" s="6" t="s">
        <v>591</v>
      </c>
      <c r="F143" s="6" t="s">
        <v>592</v>
      </c>
      <c r="G143" s="5">
        <v>3</v>
      </c>
      <c r="H143" s="27"/>
      <c r="I143" s="1"/>
    </row>
    <row r="144" spans="1:9" ht="14.25" customHeight="1" x14ac:dyDescent="0.2">
      <c r="A144" s="12"/>
      <c r="B144" s="5" t="s">
        <v>759</v>
      </c>
      <c r="C144" s="6" t="s">
        <v>4</v>
      </c>
      <c r="D144" s="7" t="s">
        <v>501</v>
      </c>
      <c r="E144" s="6" t="s">
        <v>593</v>
      </c>
      <c r="F144" s="6" t="s">
        <v>1087</v>
      </c>
      <c r="G144" s="5">
        <v>3</v>
      </c>
      <c r="H144" s="27"/>
      <c r="I144" s="1"/>
    </row>
    <row r="145" spans="1:9" ht="14.25" customHeight="1" x14ac:dyDescent="0.2">
      <c r="A145" s="12"/>
      <c r="B145" s="5" t="s">
        <v>759</v>
      </c>
      <c r="C145" s="6" t="s">
        <v>4</v>
      </c>
      <c r="D145" s="7" t="s">
        <v>501</v>
      </c>
      <c r="E145" s="6" t="s">
        <v>617</v>
      </c>
      <c r="F145" s="6" t="s">
        <v>648</v>
      </c>
      <c r="G145" s="5">
        <v>1</v>
      </c>
      <c r="H145" s="27"/>
      <c r="I145" s="1"/>
    </row>
    <row r="146" spans="1:9" ht="14.25" customHeight="1" x14ac:dyDescent="0.2">
      <c r="A146" s="12"/>
      <c r="B146" s="5" t="s">
        <v>759</v>
      </c>
      <c r="C146" s="6" t="s">
        <v>4</v>
      </c>
      <c r="D146" s="7" t="s">
        <v>501</v>
      </c>
      <c r="E146" s="6" t="s">
        <v>757</v>
      </c>
      <c r="F146" s="6" t="s">
        <v>758</v>
      </c>
      <c r="G146" s="5">
        <v>2</v>
      </c>
      <c r="H146" s="27"/>
      <c r="I146" s="1"/>
    </row>
    <row r="147" spans="1:9" ht="23.25" customHeight="1" x14ac:dyDescent="0.2">
      <c r="A147" s="12"/>
      <c r="B147" s="5" t="s">
        <v>759</v>
      </c>
      <c r="C147" s="6" t="s">
        <v>4</v>
      </c>
      <c r="D147" s="7" t="s">
        <v>501</v>
      </c>
      <c r="E147" s="6" t="s">
        <v>892</v>
      </c>
      <c r="F147" s="6" t="s">
        <v>893</v>
      </c>
      <c r="G147" s="5">
        <v>3</v>
      </c>
      <c r="H147" s="27"/>
      <c r="I147" s="1"/>
    </row>
    <row r="148" spans="1:9" ht="14.25" customHeight="1" x14ac:dyDescent="0.2">
      <c r="A148" s="12"/>
      <c r="B148" s="5"/>
      <c r="C148" s="6"/>
      <c r="D148" s="7"/>
      <c r="E148" s="6"/>
      <c r="F148" s="6"/>
      <c r="G148" s="9">
        <f>SUM(G141:G147)</f>
        <v>18</v>
      </c>
      <c r="H148" s="15">
        <f>G148*312000</f>
        <v>5616000</v>
      </c>
      <c r="I148" s="1"/>
    </row>
    <row r="149" spans="1:9" ht="24.75" customHeight="1" x14ac:dyDescent="0.2">
      <c r="A149" s="12">
        <v>19</v>
      </c>
      <c r="B149" s="5" t="s">
        <v>847</v>
      </c>
      <c r="C149" s="6" t="s">
        <v>456</v>
      </c>
      <c r="D149" s="7">
        <v>37372</v>
      </c>
      <c r="E149" s="6" t="s">
        <v>450</v>
      </c>
      <c r="F149" s="6" t="s">
        <v>1085</v>
      </c>
      <c r="G149" s="5">
        <v>3</v>
      </c>
      <c r="H149" s="27"/>
      <c r="I149" s="1"/>
    </row>
    <row r="150" spans="1:9" ht="24.75" customHeight="1" x14ac:dyDescent="0.2">
      <c r="A150" s="12"/>
      <c r="B150" s="5" t="s">
        <v>847</v>
      </c>
      <c r="C150" s="6" t="s">
        <v>456</v>
      </c>
      <c r="D150" s="7" t="s">
        <v>503</v>
      </c>
      <c r="E150" s="6" t="s">
        <v>497</v>
      </c>
      <c r="F150" s="6" t="s">
        <v>1086</v>
      </c>
      <c r="G150" s="5">
        <v>3</v>
      </c>
      <c r="H150" s="27"/>
      <c r="I150" s="1"/>
    </row>
    <row r="151" spans="1:9" ht="24.75" customHeight="1" x14ac:dyDescent="0.2">
      <c r="A151" s="12"/>
      <c r="B151" s="5">
        <v>20010889</v>
      </c>
      <c r="C151" s="6" t="s">
        <v>456</v>
      </c>
      <c r="D151" s="7">
        <v>37372</v>
      </c>
      <c r="E151" s="6" t="s">
        <v>591</v>
      </c>
      <c r="F151" s="6" t="s">
        <v>592</v>
      </c>
      <c r="G151" s="5">
        <v>3</v>
      </c>
      <c r="H151" s="27"/>
      <c r="I151" s="1"/>
    </row>
    <row r="152" spans="1:9" ht="24.75" customHeight="1" x14ac:dyDescent="0.2">
      <c r="A152" s="12"/>
      <c r="B152" s="5" t="s">
        <v>847</v>
      </c>
      <c r="C152" s="6" t="s">
        <v>456</v>
      </c>
      <c r="D152" s="7" t="s">
        <v>503</v>
      </c>
      <c r="E152" s="6" t="s">
        <v>593</v>
      </c>
      <c r="F152" s="6" t="s">
        <v>1087</v>
      </c>
      <c r="G152" s="5">
        <v>3</v>
      </c>
      <c r="H152" s="27"/>
      <c r="I152" s="1"/>
    </row>
    <row r="153" spans="1:9" ht="24.75" customHeight="1" x14ac:dyDescent="0.2">
      <c r="A153" s="12"/>
      <c r="B153" s="5" t="s">
        <v>847</v>
      </c>
      <c r="C153" s="6" t="s">
        <v>456</v>
      </c>
      <c r="D153" s="7" t="s">
        <v>503</v>
      </c>
      <c r="E153" s="6" t="s">
        <v>742</v>
      </c>
      <c r="F153" s="6" t="s">
        <v>846</v>
      </c>
      <c r="G153" s="5">
        <v>2</v>
      </c>
      <c r="H153" s="27"/>
      <c r="I153" s="1"/>
    </row>
    <row r="154" spans="1:9" ht="24.75" customHeight="1" x14ac:dyDescent="0.2">
      <c r="A154" s="12"/>
      <c r="B154" s="5" t="s">
        <v>847</v>
      </c>
      <c r="C154" s="6" t="s">
        <v>456</v>
      </c>
      <c r="D154" s="7" t="s">
        <v>503</v>
      </c>
      <c r="E154" s="6" t="s">
        <v>892</v>
      </c>
      <c r="F154" s="6" t="s">
        <v>893</v>
      </c>
      <c r="G154" s="5">
        <v>3</v>
      </c>
      <c r="H154" s="27"/>
      <c r="I154" s="1"/>
    </row>
    <row r="155" spans="1:9" ht="14.25" customHeight="1" x14ac:dyDescent="0.2">
      <c r="A155" s="12"/>
      <c r="B155" s="5"/>
      <c r="C155" s="6"/>
      <c r="D155" s="7"/>
      <c r="E155" s="6"/>
      <c r="F155" s="6"/>
      <c r="G155" s="9">
        <f>SUM(G149:G154)</f>
        <v>17</v>
      </c>
      <c r="H155" s="15">
        <f>G155*312000</f>
        <v>5304000</v>
      </c>
      <c r="I155" s="1"/>
    </row>
    <row r="156" spans="1:9" ht="14.25" customHeight="1" x14ac:dyDescent="0.2">
      <c r="A156" s="12">
        <v>20</v>
      </c>
      <c r="B156" s="5" t="s">
        <v>780</v>
      </c>
      <c r="C156" s="6" t="s">
        <v>457</v>
      </c>
      <c r="D156" s="7">
        <v>37219</v>
      </c>
      <c r="E156" s="6" t="s">
        <v>450</v>
      </c>
      <c r="F156" s="6" t="s">
        <v>1085</v>
      </c>
      <c r="G156" s="5">
        <v>3</v>
      </c>
      <c r="H156" s="27"/>
      <c r="I156" s="1"/>
    </row>
    <row r="157" spans="1:9" ht="14.25" customHeight="1" x14ac:dyDescent="0.2">
      <c r="A157" s="12"/>
      <c r="B157" s="5" t="s">
        <v>780</v>
      </c>
      <c r="C157" s="6" t="s">
        <v>457</v>
      </c>
      <c r="D157" s="7" t="s">
        <v>504</v>
      </c>
      <c r="E157" s="6" t="s">
        <v>497</v>
      </c>
      <c r="F157" s="6" t="s">
        <v>1086</v>
      </c>
      <c r="G157" s="5">
        <v>3</v>
      </c>
      <c r="H157" s="27"/>
      <c r="I157" s="1"/>
    </row>
    <row r="158" spans="1:9" ht="14.25" customHeight="1" x14ac:dyDescent="0.2">
      <c r="A158" s="12"/>
      <c r="B158" s="5">
        <v>20010892</v>
      </c>
      <c r="C158" s="6" t="s">
        <v>457</v>
      </c>
      <c r="D158" s="7">
        <v>37219</v>
      </c>
      <c r="E158" s="6" t="s">
        <v>531</v>
      </c>
      <c r="F158" s="6" t="s">
        <v>532</v>
      </c>
      <c r="G158" s="5">
        <v>3</v>
      </c>
      <c r="H158" s="27"/>
      <c r="I158" s="1"/>
    </row>
    <row r="159" spans="1:9" ht="14.25" customHeight="1" x14ac:dyDescent="0.2">
      <c r="A159" s="12"/>
      <c r="B159" s="5">
        <v>20010892</v>
      </c>
      <c r="C159" s="6" t="s">
        <v>457</v>
      </c>
      <c r="D159" s="7">
        <v>37219</v>
      </c>
      <c r="E159" s="6" t="s">
        <v>591</v>
      </c>
      <c r="F159" s="6" t="s">
        <v>592</v>
      </c>
      <c r="G159" s="5">
        <v>3</v>
      </c>
      <c r="H159" s="27"/>
      <c r="I159" s="1"/>
    </row>
    <row r="160" spans="1:9" ht="14.25" customHeight="1" x14ac:dyDescent="0.2">
      <c r="A160" s="12"/>
      <c r="B160" s="5" t="s">
        <v>780</v>
      </c>
      <c r="C160" s="6" t="s">
        <v>457</v>
      </c>
      <c r="D160" s="7" t="s">
        <v>504</v>
      </c>
      <c r="E160" s="6" t="s">
        <v>593</v>
      </c>
      <c r="F160" s="6" t="s">
        <v>1087</v>
      </c>
      <c r="G160" s="5">
        <v>3</v>
      </c>
      <c r="H160" s="27"/>
      <c r="I160" s="1"/>
    </row>
    <row r="161" spans="1:9" ht="14.25" customHeight="1" x14ac:dyDescent="0.2">
      <c r="A161" s="12"/>
      <c r="B161" s="5" t="s">
        <v>780</v>
      </c>
      <c r="C161" s="6" t="s">
        <v>457</v>
      </c>
      <c r="D161" s="7" t="s">
        <v>504</v>
      </c>
      <c r="E161" s="6" t="s">
        <v>594</v>
      </c>
      <c r="F161" s="6" t="s">
        <v>1079</v>
      </c>
      <c r="G161" s="5">
        <v>3</v>
      </c>
      <c r="H161" s="27"/>
      <c r="I161" s="1"/>
    </row>
    <row r="162" spans="1:9" ht="14.25" customHeight="1" x14ac:dyDescent="0.2">
      <c r="A162" s="12"/>
      <c r="B162" s="5" t="s">
        <v>780</v>
      </c>
      <c r="C162" s="6" t="s">
        <v>457</v>
      </c>
      <c r="D162" s="7">
        <v>37219</v>
      </c>
      <c r="E162" s="6" t="s">
        <v>598</v>
      </c>
      <c r="F162" s="6" t="s">
        <v>1080</v>
      </c>
      <c r="G162" s="5">
        <v>3</v>
      </c>
      <c r="H162" s="27"/>
      <c r="I162" s="1"/>
    </row>
    <row r="163" spans="1:9" ht="14.25" customHeight="1" x14ac:dyDescent="0.2">
      <c r="A163" s="12"/>
      <c r="B163" s="5" t="s">
        <v>780</v>
      </c>
      <c r="C163" s="6" t="s">
        <v>457</v>
      </c>
      <c r="D163" s="7" t="s">
        <v>504</v>
      </c>
      <c r="E163" s="6" t="s">
        <v>603</v>
      </c>
      <c r="F163" s="6" t="s">
        <v>604</v>
      </c>
      <c r="G163" s="5">
        <v>1</v>
      </c>
      <c r="H163" s="27"/>
      <c r="I163" s="1"/>
    </row>
    <row r="164" spans="1:9" ht="14.25" customHeight="1" x14ac:dyDescent="0.2">
      <c r="A164" s="12"/>
      <c r="B164" s="5" t="s">
        <v>780</v>
      </c>
      <c r="C164" s="6" t="s">
        <v>457</v>
      </c>
      <c r="D164" s="7" t="s">
        <v>504</v>
      </c>
      <c r="E164" s="6" t="s">
        <v>742</v>
      </c>
      <c r="F164" s="6" t="s">
        <v>776</v>
      </c>
      <c r="G164" s="5">
        <v>2</v>
      </c>
      <c r="H164" s="27"/>
      <c r="I164" s="1"/>
    </row>
    <row r="165" spans="1:9" ht="23.25" customHeight="1" x14ac:dyDescent="0.2">
      <c r="A165" s="12"/>
      <c r="B165" s="5" t="s">
        <v>780</v>
      </c>
      <c r="C165" s="6" t="s">
        <v>457</v>
      </c>
      <c r="D165" s="7" t="s">
        <v>504</v>
      </c>
      <c r="E165" s="6" t="s">
        <v>892</v>
      </c>
      <c r="F165" s="6" t="s">
        <v>893</v>
      </c>
      <c r="G165" s="5">
        <v>3</v>
      </c>
      <c r="H165" s="27"/>
      <c r="I165" s="1"/>
    </row>
    <row r="166" spans="1:9" ht="14.25" customHeight="1" x14ac:dyDescent="0.2">
      <c r="A166" s="12"/>
      <c r="B166" s="5"/>
      <c r="C166" s="6"/>
      <c r="D166" s="7"/>
      <c r="E166" s="6"/>
      <c r="F166" s="6"/>
      <c r="G166" s="9">
        <f>SUM(G156:G165)</f>
        <v>27</v>
      </c>
      <c r="H166" s="15">
        <f>G166*312000</f>
        <v>8424000</v>
      </c>
      <c r="I166" s="1"/>
    </row>
    <row r="167" spans="1:9" ht="14.25" customHeight="1" x14ac:dyDescent="0.2">
      <c r="A167" s="12">
        <v>21</v>
      </c>
      <c r="B167" s="5" t="s">
        <v>824</v>
      </c>
      <c r="C167" s="6" t="s">
        <v>458</v>
      </c>
      <c r="D167" s="7">
        <v>37582</v>
      </c>
      <c r="E167" s="6" t="s">
        <v>450</v>
      </c>
      <c r="F167" s="6" t="s">
        <v>1085</v>
      </c>
      <c r="G167" s="5">
        <v>3</v>
      </c>
      <c r="H167" s="27"/>
      <c r="I167" s="1"/>
    </row>
    <row r="168" spans="1:9" ht="14.25" customHeight="1" x14ac:dyDescent="0.2">
      <c r="A168" s="12"/>
      <c r="B168" s="5" t="s">
        <v>824</v>
      </c>
      <c r="C168" s="6" t="s">
        <v>458</v>
      </c>
      <c r="D168" s="7" t="s">
        <v>160</v>
      </c>
      <c r="E168" s="6" t="s">
        <v>497</v>
      </c>
      <c r="F168" s="6" t="s">
        <v>1086</v>
      </c>
      <c r="G168" s="5">
        <v>3</v>
      </c>
      <c r="H168" s="27"/>
      <c r="I168" s="1"/>
    </row>
    <row r="169" spans="1:9" ht="14.25" customHeight="1" x14ac:dyDescent="0.2">
      <c r="A169" s="12"/>
      <c r="B169" s="5">
        <v>20010905</v>
      </c>
      <c r="C169" s="6" t="s">
        <v>458</v>
      </c>
      <c r="D169" s="7">
        <v>37582</v>
      </c>
      <c r="E169" s="6" t="s">
        <v>591</v>
      </c>
      <c r="F169" s="6" t="s">
        <v>592</v>
      </c>
      <c r="G169" s="5">
        <v>3</v>
      </c>
      <c r="H169" s="27"/>
      <c r="I169" s="1"/>
    </row>
    <row r="170" spans="1:9" ht="14.25" customHeight="1" x14ac:dyDescent="0.2">
      <c r="A170" s="12"/>
      <c r="B170" s="5" t="s">
        <v>824</v>
      </c>
      <c r="C170" s="6" t="s">
        <v>458</v>
      </c>
      <c r="D170" s="7" t="s">
        <v>160</v>
      </c>
      <c r="E170" s="6" t="s">
        <v>593</v>
      </c>
      <c r="F170" s="6" t="s">
        <v>1087</v>
      </c>
      <c r="G170" s="5">
        <v>3</v>
      </c>
      <c r="H170" s="27"/>
      <c r="I170" s="1"/>
    </row>
    <row r="171" spans="1:9" ht="14.25" customHeight="1" x14ac:dyDescent="0.2">
      <c r="A171" s="12"/>
      <c r="B171" s="5" t="s">
        <v>824</v>
      </c>
      <c r="C171" s="6" t="s">
        <v>458</v>
      </c>
      <c r="D171" s="7" t="s">
        <v>160</v>
      </c>
      <c r="E171" s="6" t="s">
        <v>742</v>
      </c>
      <c r="F171" s="6" t="s">
        <v>821</v>
      </c>
      <c r="G171" s="5">
        <v>2</v>
      </c>
      <c r="H171" s="27"/>
      <c r="I171" s="1"/>
    </row>
    <row r="172" spans="1:9" ht="14.25" customHeight="1" x14ac:dyDescent="0.2">
      <c r="A172" s="12"/>
      <c r="B172" s="5" t="s">
        <v>824</v>
      </c>
      <c r="C172" s="6" t="s">
        <v>458</v>
      </c>
      <c r="D172" s="7" t="s">
        <v>160</v>
      </c>
      <c r="E172" s="6" t="s">
        <v>742</v>
      </c>
      <c r="F172" s="6" t="s">
        <v>821</v>
      </c>
      <c r="G172" s="5">
        <v>2</v>
      </c>
      <c r="H172" s="27"/>
      <c r="I172" s="1"/>
    </row>
    <row r="173" spans="1:9" ht="23.25" customHeight="1" x14ac:dyDescent="0.2">
      <c r="A173" s="12"/>
      <c r="B173" s="5" t="s">
        <v>824</v>
      </c>
      <c r="C173" s="6" t="s">
        <v>458</v>
      </c>
      <c r="D173" s="7" t="s">
        <v>160</v>
      </c>
      <c r="E173" s="6" t="s">
        <v>892</v>
      </c>
      <c r="F173" s="6" t="s">
        <v>893</v>
      </c>
      <c r="G173" s="5">
        <v>3</v>
      </c>
      <c r="H173" s="27"/>
      <c r="I173" s="1"/>
    </row>
    <row r="174" spans="1:9" ht="14.25" customHeight="1" x14ac:dyDescent="0.2">
      <c r="A174" s="12"/>
      <c r="B174" s="5"/>
      <c r="C174" s="6"/>
      <c r="D174" s="7"/>
      <c r="E174" s="6"/>
      <c r="F174" s="6"/>
      <c r="G174" s="9">
        <f>SUM(G167:G173)</f>
        <v>19</v>
      </c>
      <c r="H174" s="15">
        <f>G174*312000</f>
        <v>5928000</v>
      </c>
      <c r="I174" s="1"/>
    </row>
    <row r="175" spans="1:9" ht="14.25" customHeight="1" x14ac:dyDescent="0.2">
      <c r="A175" s="12">
        <v>22</v>
      </c>
      <c r="B175" s="5" t="s">
        <v>1022</v>
      </c>
      <c r="C175" s="6" t="s">
        <v>459</v>
      </c>
      <c r="D175" s="7">
        <v>37366</v>
      </c>
      <c r="E175" s="6" t="s">
        <v>450</v>
      </c>
      <c r="F175" s="6" t="s">
        <v>1085</v>
      </c>
      <c r="G175" s="5">
        <v>3</v>
      </c>
      <c r="H175" s="27"/>
      <c r="I175" s="1"/>
    </row>
    <row r="176" spans="1:9" ht="14.25" customHeight="1" x14ac:dyDescent="0.2">
      <c r="A176" s="12"/>
      <c r="B176" s="5">
        <v>20010906</v>
      </c>
      <c r="C176" s="6" t="s">
        <v>459</v>
      </c>
      <c r="D176" s="7">
        <v>37366</v>
      </c>
      <c r="E176" s="6" t="s">
        <v>591</v>
      </c>
      <c r="F176" s="6" t="s">
        <v>592</v>
      </c>
      <c r="G176" s="5">
        <v>3</v>
      </c>
      <c r="H176" s="27"/>
      <c r="I176" s="1"/>
    </row>
    <row r="177" spans="1:9" ht="14.25" customHeight="1" x14ac:dyDescent="0.2">
      <c r="A177" s="12"/>
      <c r="B177" s="5"/>
      <c r="C177" s="6"/>
      <c r="D177" s="7"/>
      <c r="E177" s="6"/>
      <c r="F177" s="6"/>
      <c r="G177" s="9">
        <f>SUM(G175:G176)</f>
        <v>6</v>
      </c>
      <c r="H177" s="15">
        <f>G177*312000</f>
        <v>1872000</v>
      </c>
      <c r="I177" s="1"/>
    </row>
    <row r="178" spans="1:9" ht="14.25" customHeight="1" x14ac:dyDescent="0.2">
      <c r="A178" s="12">
        <v>23</v>
      </c>
      <c r="B178" s="5" t="s">
        <v>1023</v>
      </c>
      <c r="C178" s="6" t="s">
        <v>460</v>
      </c>
      <c r="D178" s="7">
        <v>37260</v>
      </c>
      <c r="E178" s="6" t="s">
        <v>450</v>
      </c>
      <c r="F178" s="6" t="s">
        <v>1085</v>
      </c>
      <c r="G178" s="5">
        <v>3</v>
      </c>
      <c r="H178" s="27"/>
      <c r="I178" s="161" t="s">
        <v>1940</v>
      </c>
    </row>
    <row r="179" spans="1:9" ht="14.25" customHeight="1" x14ac:dyDescent="0.2">
      <c r="A179" s="12"/>
      <c r="B179" s="5" t="s">
        <v>1023</v>
      </c>
      <c r="C179" s="6" t="s">
        <v>460</v>
      </c>
      <c r="D179" s="7">
        <v>37347</v>
      </c>
      <c r="E179" s="6" t="s">
        <v>497</v>
      </c>
      <c r="F179" s="6" t="s">
        <v>1086</v>
      </c>
      <c r="G179" s="5">
        <v>3</v>
      </c>
      <c r="H179" s="27"/>
      <c r="I179" s="161"/>
    </row>
    <row r="180" spans="1:9" ht="14.25" customHeight="1" x14ac:dyDescent="0.2">
      <c r="A180" s="12"/>
      <c r="B180" s="5">
        <v>20010907</v>
      </c>
      <c r="C180" s="6" t="s">
        <v>460</v>
      </c>
      <c r="D180" s="7">
        <v>37260</v>
      </c>
      <c r="E180" s="6" t="s">
        <v>591</v>
      </c>
      <c r="F180" s="6" t="s">
        <v>592</v>
      </c>
      <c r="G180" s="5">
        <v>3</v>
      </c>
      <c r="H180" s="27"/>
      <c r="I180" s="161"/>
    </row>
    <row r="181" spans="1:9" ht="14.25" customHeight="1" x14ac:dyDescent="0.2">
      <c r="A181" s="12"/>
      <c r="B181" s="5" t="s">
        <v>1023</v>
      </c>
      <c r="C181" s="6" t="s">
        <v>460</v>
      </c>
      <c r="D181" s="7">
        <v>37347</v>
      </c>
      <c r="E181" s="6" t="s">
        <v>593</v>
      </c>
      <c r="F181" s="6" t="s">
        <v>1087</v>
      </c>
      <c r="G181" s="5">
        <v>3</v>
      </c>
      <c r="H181" s="27"/>
      <c r="I181" s="161"/>
    </row>
    <row r="182" spans="1:9" ht="14.25" customHeight="1" x14ac:dyDescent="0.2">
      <c r="A182" s="12"/>
      <c r="B182" s="5" t="s">
        <v>1023</v>
      </c>
      <c r="C182" s="6" t="s">
        <v>460</v>
      </c>
      <c r="D182" s="7">
        <v>37347</v>
      </c>
      <c r="E182" s="6" t="s">
        <v>742</v>
      </c>
      <c r="F182" s="6" t="s">
        <v>816</v>
      </c>
      <c r="G182" s="5">
        <v>2</v>
      </c>
      <c r="H182" s="27"/>
      <c r="I182" s="161"/>
    </row>
    <row r="183" spans="1:9" ht="23.25" customHeight="1" x14ac:dyDescent="0.2">
      <c r="A183" s="12"/>
      <c r="B183" s="5" t="s">
        <v>1023</v>
      </c>
      <c r="C183" s="6" t="s">
        <v>460</v>
      </c>
      <c r="D183" s="7">
        <v>37347</v>
      </c>
      <c r="E183" s="6" t="s">
        <v>892</v>
      </c>
      <c r="F183" s="6" t="s">
        <v>893</v>
      </c>
      <c r="G183" s="5">
        <v>3</v>
      </c>
      <c r="H183" s="27"/>
      <c r="I183" s="161"/>
    </row>
    <row r="184" spans="1:9" ht="14.25" customHeight="1" x14ac:dyDescent="0.2">
      <c r="A184" s="12"/>
      <c r="B184" s="5"/>
      <c r="C184" s="6"/>
      <c r="D184" s="7"/>
      <c r="E184" s="6"/>
      <c r="F184" s="6"/>
      <c r="G184" s="9">
        <f>SUM(G178:G183)</f>
        <v>17</v>
      </c>
      <c r="H184" s="15">
        <f>G184*312000-1000000</f>
        <v>4304000</v>
      </c>
      <c r="I184" s="161"/>
    </row>
    <row r="185" spans="1:9" ht="14.25" customHeight="1" x14ac:dyDescent="0.2">
      <c r="A185" s="12">
        <v>24</v>
      </c>
      <c r="B185" s="5" t="s">
        <v>787</v>
      </c>
      <c r="C185" s="6" t="s">
        <v>462</v>
      </c>
      <c r="D185" s="7">
        <v>37396</v>
      </c>
      <c r="E185" s="6" t="s">
        <v>450</v>
      </c>
      <c r="F185" s="6" t="s">
        <v>1085</v>
      </c>
      <c r="G185" s="5">
        <v>3</v>
      </c>
      <c r="H185" s="27"/>
      <c r="I185" s="1"/>
    </row>
    <row r="186" spans="1:9" ht="14.25" customHeight="1" x14ac:dyDescent="0.2">
      <c r="A186" s="12"/>
      <c r="B186" s="5" t="s">
        <v>787</v>
      </c>
      <c r="C186" s="6" t="s">
        <v>462</v>
      </c>
      <c r="D186" s="7" t="s">
        <v>506</v>
      </c>
      <c r="E186" s="6" t="s">
        <v>497</v>
      </c>
      <c r="F186" s="6" t="s">
        <v>1086</v>
      </c>
      <c r="G186" s="5">
        <v>3</v>
      </c>
      <c r="H186" s="27"/>
      <c r="I186" s="1"/>
    </row>
    <row r="187" spans="1:9" ht="14.25" customHeight="1" x14ac:dyDescent="0.2">
      <c r="A187" s="12"/>
      <c r="B187" s="5">
        <v>20010912</v>
      </c>
      <c r="C187" s="6" t="s">
        <v>462</v>
      </c>
      <c r="D187" s="7">
        <v>37396</v>
      </c>
      <c r="E187" s="6" t="s">
        <v>591</v>
      </c>
      <c r="F187" s="6" t="s">
        <v>592</v>
      </c>
      <c r="G187" s="5">
        <v>3</v>
      </c>
      <c r="H187" s="27"/>
      <c r="I187" s="1"/>
    </row>
    <row r="188" spans="1:9" ht="14.25" customHeight="1" x14ac:dyDescent="0.2">
      <c r="A188" s="12"/>
      <c r="B188" s="5" t="s">
        <v>787</v>
      </c>
      <c r="C188" s="6" t="s">
        <v>462</v>
      </c>
      <c r="D188" s="7" t="s">
        <v>506</v>
      </c>
      <c r="E188" s="6" t="s">
        <v>593</v>
      </c>
      <c r="F188" s="6" t="s">
        <v>1087</v>
      </c>
      <c r="G188" s="5">
        <v>3</v>
      </c>
      <c r="H188" s="27"/>
      <c r="I188" s="1"/>
    </row>
    <row r="189" spans="1:9" ht="14.25" customHeight="1" x14ac:dyDescent="0.2">
      <c r="A189" s="12"/>
      <c r="B189" s="5" t="s">
        <v>787</v>
      </c>
      <c r="C189" s="6" t="s">
        <v>462</v>
      </c>
      <c r="D189" s="7" t="s">
        <v>506</v>
      </c>
      <c r="E189" s="6" t="s">
        <v>617</v>
      </c>
      <c r="F189" s="6" t="s">
        <v>648</v>
      </c>
      <c r="G189" s="5">
        <v>1</v>
      </c>
      <c r="H189" s="27"/>
      <c r="I189" s="1"/>
    </row>
    <row r="190" spans="1:9" ht="14.25" customHeight="1" x14ac:dyDescent="0.2">
      <c r="A190" s="12"/>
      <c r="B190" s="5" t="s">
        <v>787</v>
      </c>
      <c r="C190" s="6" t="s">
        <v>462</v>
      </c>
      <c r="D190" s="7" t="s">
        <v>506</v>
      </c>
      <c r="E190" s="6" t="s">
        <v>742</v>
      </c>
      <c r="F190" s="6" t="s">
        <v>776</v>
      </c>
      <c r="G190" s="5">
        <v>2</v>
      </c>
      <c r="H190" s="27"/>
      <c r="I190" s="1"/>
    </row>
    <row r="191" spans="1:9" ht="23.25" customHeight="1" x14ac:dyDescent="0.2">
      <c r="A191" s="12"/>
      <c r="B191" s="5" t="s">
        <v>787</v>
      </c>
      <c r="C191" s="6" t="s">
        <v>462</v>
      </c>
      <c r="D191" s="7" t="s">
        <v>506</v>
      </c>
      <c r="E191" s="6" t="s">
        <v>892</v>
      </c>
      <c r="F191" s="6" t="s">
        <v>893</v>
      </c>
      <c r="G191" s="5">
        <v>3</v>
      </c>
      <c r="H191" s="27"/>
      <c r="I191" s="1"/>
    </row>
    <row r="192" spans="1:9" ht="14.25" customHeight="1" x14ac:dyDescent="0.2">
      <c r="A192" s="12"/>
      <c r="B192" s="5"/>
      <c r="C192" s="6"/>
      <c r="D192" s="7"/>
      <c r="E192" s="6"/>
      <c r="F192" s="6"/>
      <c r="G192" s="9">
        <f>SUM(G185:G191)</f>
        <v>18</v>
      </c>
      <c r="H192" s="15">
        <f>G192*312000</f>
        <v>5616000</v>
      </c>
      <c r="I192" s="1"/>
    </row>
    <row r="193" spans="1:9" ht="14.25" customHeight="1" x14ac:dyDescent="0.2">
      <c r="A193" s="12">
        <v>25</v>
      </c>
      <c r="B193" s="5" t="s">
        <v>1024</v>
      </c>
      <c r="C193" s="6" t="s">
        <v>463</v>
      </c>
      <c r="D193" s="7">
        <v>37266</v>
      </c>
      <c r="E193" s="6" t="s">
        <v>450</v>
      </c>
      <c r="F193" s="6" t="s">
        <v>1085</v>
      </c>
      <c r="G193" s="5">
        <v>3</v>
      </c>
      <c r="H193" s="27"/>
      <c r="I193" s="1"/>
    </row>
    <row r="194" spans="1:9" ht="14.25" customHeight="1" x14ac:dyDescent="0.2">
      <c r="A194" s="12"/>
      <c r="B194" s="5" t="s">
        <v>1024</v>
      </c>
      <c r="C194" s="6" t="s">
        <v>463</v>
      </c>
      <c r="D194" s="7">
        <v>37530</v>
      </c>
      <c r="E194" s="6" t="s">
        <v>497</v>
      </c>
      <c r="F194" s="6" t="s">
        <v>1086</v>
      </c>
      <c r="G194" s="5">
        <v>3</v>
      </c>
      <c r="H194" s="27"/>
      <c r="I194" s="1"/>
    </row>
    <row r="195" spans="1:9" ht="14.25" customHeight="1" x14ac:dyDescent="0.2">
      <c r="A195" s="12"/>
      <c r="B195" s="5">
        <v>20010913</v>
      </c>
      <c r="C195" s="6" t="s">
        <v>463</v>
      </c>
      <c r="D195" s="7">
        <v>37266</v>
      </c>
      <c r="E195" s="6" t="s">
        <v>591</v>
      </c>
      <c r="F195" s="6" t="s">
        <v>592</v>
      </c>
      <c r="G195" s="5">
        <v>3</v>
      </c>
      <c r="H195" s="27"/>
      <c r="I195" s="1"/>
    </row>
    <row r="196" spans="1:9" ht="14.25" customHeight="1" x14ac:dyDescent="0.2">
      <c r="A196" s="12"/>
      <c r="B196" s="5" t="s">
        <v>1024</v>
      </c>
      <c r="C196" s="6" t="s">
        <v>463</v>
      </c>
      <c r="D196" s="7">
        <v>37530</v>
      </c>
      <c r="E196" s="6" t="s">
        <v>593</v>
      </c>
      <c r="F196" s="6" t="s">
        <v>1087</v>
      </c>
      <c r="G196" s="5">
        <v>3</v>
      </c>
      <c r="H196" s="27"/>
      <c r="I196" s="1"/>
    </row>
    <row r="197" spans="1:9" ht="14.25" customHeight="1" x14ac:dyDescent="0.2">
      <c r="A197" s="12"/>
      <c r="B197" s="5" t="s">
        <v>1024</v>
      </c>
      <c r="C197" s="6" t="s">
        <v>463</v>
      </c>
      <c r="D197" s="7">
        <v>37530</v>
      </c>
      <c r="E197" s="6" t="s">
        <v>655</v>
      </c>
      <c r="F197" s="6" t="s">
        <v>675</v>
      </c>
      <c r="G197" s="5">
        <v>1</v>
      </c>
      <c r="H197" s="27"/>
      <c r="I197" s="1"/>
    </row>
    <row r="198" spans="1:9" ht="14.25" customHeight="1" x14ac:dyDescent="0.2">
      <c r="A198" s="12"/>
      <c r="B198" s="5" t="s">
        <v>1024</v>
      </c>
      <c r="C198" s="6" t="s">
        <v>463</v>
      </c>
      <c r="D198" s="7">
        <v>37530</v>
      </c>
      <c r="E198" s="6" t="s">
        <v>742</v>
      </c>
      <c r="F198" s="6" t="s">
        <v>816</v>
      </c>
      <c r="G198" s="5">
        <v>2</v>
      </c>
      <c r="H198" s="27"/>
      <c r="I198" s="1"/>
    </row>
    <row r="199" spans="1:9" ht="23.25" customHeight="1" x14ac:dyDescent="0.2">
      <c r="A199" s="12"/>
      <c r="B199" s="5" t="s">
        <v>1024</v>
      </c>
      <c r="C199" s="6" t="s">
        <v>463</v>
      </c>
      <c r="D199" s="7">
        <v>37530</v>
      </c>
      <c r="E199" s="6" t="s">
        <v>892</v>
      </c>
      <c r="F199" s="6" t="s">
        <v>893</v>
      </c>
      <c r="G199" s="5">
        <v>3</v>
      </c>
      <c r="H199" s="27"/>
      <c r="I199" s="1"/>
    </row>
    <row r="200" spans="1:9" ht="14.25" customHeight="1" x14ac:dyDescent="0.2">
      <c r="A200" s="12"/>
      <c r="B200" s="5"/>
      <c r="C200" s="6"/>
      <c r="D200" s="7"/>
      <c r="E200" s="6"/>
      <c r="F200" s="6"/>
      <c r="G200" s="9">
        <f>SUM(G193:G199)</f>
        <v>18</v>
      </c>
      <c r="H200" s="15">
        <f>G200*312000</f>
        <v>5616000</v>
      </c>
      <c r="I200" s="1"/>
    </row>
    <row r="201" spans="1:9" ht="14.25" customHeight="1" x14ac:dyDescent="0.2">
      <c r="A201" s="12">
        <v>26</v>
      </c>
      <c r="B201" s="5" t="s">
        <v>677</v>
      </c>
      <c r="C201" s="6" t="s">
        <v>464</v>
      </c>
      <c r="D201" s="7">
        <v>37163</v>
      </c>
      <c r="E201" s="6" t="s">
        <v>450</v>
      </c>
      <c r="F201" s="6" t="s">
        <v>1085</v>
      </c>
      <c r="G201" s="5">
        <v>3</v>
      </c>
      <c r="H201" s="27"/>
      <c r="I201" s="161" t="s">
        <v>1944</v>
      </c>
    </row>
    <row r="202" spans="1:9" ht="14.25" customHeight="1" x14ac:dyDescent="0.2">
      <c r="A202" s="12"/>
      <c r="B202" s="5" t="s">
        <v>677</v>
      </c>
      <c r="C202" s="6" t="s">
        <v>464</v>
      </c>
      <c r="D202" s="7" t="s">
        <v>507</v>
      </c>
      <c r="E202" s="6" t="s">
        <v>497</v>
      </c>
      <c r="F202" s="6" t="s">
        <v>1086</v>
      </c>
      <c r="G202" s="5">
        <v>3</v>
      </c>
      <c r="H202" s="27"/>
      <c r="I202" s="161"/>
    </row>
    <row r="203" spans="1:9" ht="14.25" customHeight="1" x14ac:dyDescent="0.2">
      <c r="A203" s="12"/>
      <c r="B203" s="5">
        <v>20010914</v>
      </c>
      <c r="C203" s="6" t="s">
        <v>464</v>
      </c>
      <c r="D203" s="7">
        <v>37163</v>
      </c>
      <c r="E203" s="6" t="s">
        <v>591</v>
      </c>
      <c r="F203" s="6" t="s">
        <v>592</v>
      </c>
      <c r="G203" s="5">
        <v>3</v>
      </c>
      <c r="H203" s="27"/>
      <c r="I203" s="161"/>
    </row>
    <row r="204" spans="1:9" ht="14.25" customHeight="1" x14ac:dyDescent="0.2">
      <c r="A204" s="12"/>
      <c r="B204" s="5" t="s">
        <v>677</v>
      </c>
      <c r="C204" s="6" t="s">
        <v>464</v>
      </c>
      <c r="D204" s="7" t="s">
        <v>507</v>
      </c>
      <c r="E204" s="6" t="s">
        <v>593</v>
      </c>
      <c r="F204" s="6" t="s">
        <v>1087</v>
      </c>
      <c r="G204" s="5">
        <v>3</v>
      </c>
      <c r="H204" s="27"/>
      <c r="I204" s="161"/>
    </row>
    <row r="205" spans="1:9" ht="14.25" customHeight="1" x14ac:dyDescent="0.2">
      <c r="A205" s="12"/>
      <c r="B205" s="5" t="s">
        <v>677</v>
      </c>
      <c r="C205" s="6" t="s">
        <v>464</v>
      </c>
      <c r="D205" s="7">
        <v>37163</v>
      </c>
      <c r="E205" s="6" t="s">
        <v>598</v>
      </c>
      <c r="F205" s="6" t="s">
        <v>1080</v>
      </c>
      <c r="G205" s="5">
        <v>3</v>
      </c>
      <c r="H205" s="27"/>
      <c r="I205" s="161"/>
    </row>
    <row r="206" spans="1:9" ht="14.25" customHeight="1" x14ac:dyDescent="0.2">
      <c r="A206" s="12"/>
      <c r="B206" s="5" t="s">
        <v>677</v>
      </c>
      <c r="C206" s="6" t="s">
        <v>464</v>
      </c>
      <c r="D206" s="7" t="s">
        <v>507</v>
      </c>
      <c r="E206" s="6" t="s">
        <v>655</v>
      </c>
      <c r="F206" s="6" t="s">
        <v>678</v>
      </c>
      <c r="G206" s="5">
        <v>1</v>
      </c>
      <c r="H206" s="27"/>
      <c r="I206" s="161"/>
    </row>
    <row r="207" spans="1:9" ht="23.25" customHeight="1" x14ac:dyDescent="0.2">
      <c r="A207" s="12"/>
      <c r="B207" s="5" t="s">
        <v>677</v>
      </c>
      <c r="C207" s="6" t="s">
        <v>464</v>
      </c>
      <c r="D207" s="7" t="s">
        <v>507</v>
      </c>
      <c r="E207" s="6" t="s">
        <v>892</v>
      </c>
      <c r="F207" s="6" t="s">
        <v>893</v>
      </c>
      <c r="G207" s="5">
        <v>3</v>
      </c>
      <c r="H207" s="27"/>
      <c r="I207" s="161"/>
    </row>
    <row r="208" spans="1:9" ht="14.25" customHeight="1" x14ac:dyDescent="0.2">
      <c r="A208" s="12"/>
      <c r="B208" s="5">
        <v>20010914</v>
      </c>
      <c r="C208" s="6" t="s">
        <v>464</v>
      </c>
      <c r="D208" s="7">
        <v>37163</v>
      </c>
      <c r="E208" s="6" t="s">
        <v>903</v>
      </c>
      <c r="F208" s="6" t="s">
        <v>1081</v>
      </c>
      <c r="G208" s="5">
        <v>3</v>
      </c>
      <c r="H208" s="27"/>
      <c r="I208" s="161"/>
    </row>
    <row r="209" spans="1:9" ht="14.25" customHeight="1" x14ac:dyDescent="0.2">
      <c r="A209" s="12"/>
      <c r="B209" s="5"/>
      <c r="C209" s="6"/>
      <c r="D209" s="7"/>
      <c r="E209" s="6"/>
      <c r="F209" s="6"/>
      <c r="G209" s="9">
        <f>SUM(G201:G208)</f>
        <v>22</v>
      </c>
      <c r="H209" s="15">
        <f>G209*312000-500000</f>
        <v>6364000</v>
      </c>
      <c r="I209" s="161"/>
    </row>
    <row r="210" spans="1:9" ht="14.25" customHeight="1" x14ac:dyDescent="0.2">
      <c r="A210" s="12">
        <v>27</v>
      </c>
      <c r="B210" s="5" t="s">
        <v>1025</v>
      </c>
      <c r="C210" s="6" t="s">
        <v>465</v>
      </c>
      <c r="D210" s="7">
        <v>37276</v>
      </c>
      <c r="E210" s="6" t="s">
        <v>450</v>
      </c>
      <c r="F210" s="6" t="s">
        <v>1085</v>
      </c>
      <c r="G210" s="5">
        <v>3</v>
      </c>
      <c r="H210" s="27"/>
      <c r="I210" s="1"/>
    </row>
    <row r="211" spans="1:9" ht="14.25" customHeight="1" x14ac:dyDescent="0.2">
      <c r="A211" s="12"/>
      <c r="B211" s="5" t="s">
        <v>1025</v>
      </c>
      <c r="C211" s="6" t="s">
        <v>465</v>
      </c>
      <c r="D211" s="7" t="s">
        <v>502</v>
      </c>
      <c r="E211" s="6" t="s">
        <v>497</v>
      </c>
      <c r="F211" s="6" t="s">
        <v>1086</v>
      </c>
      <c r="G211" s="5">
        <v>3</v>
      </c>
      <c r="H211" s="27"/>
      <c r="I211" s="1"/>
    </row>
    <row r="212" spans="1:9" ht="14.25" customHeight="1" x14ac:dyDescent="0.2">
      <c r="A212" s="12"/>
      <c r="B212" s="5">
        <v>20010915</v>
      </c>
      <c r="C212" s="6" t="s">
        <v>465</v>
      </c>
      <c r="D212" s="7">
        <v>37276</v>
      </c>
      <c r="E212" s="6" t="s">
        <v>591</v>
      </c>
      <c r="F212" s="6" t="s">
        <v>592</v>
      </c>
      <c r="G212" s="5">
        <v>3</v>
      </c>
      <c r="H212" s="27"/>
      <c r="I212" s="1"/>
    </row>
    <row r="213" spans="1:9" ht="14.25" customHeight="1" x14ac:dyDescent="0.2">
      <c r="A213" s="12"/>
      <c r="B213" s="5" t="s">
        <v>1025</v>
      </c>
      <c r="C213" s="6" t="s">
        <v>465</v>
      </c>
      <c r="D213" s="7" t="s">
        <v>502</v>
      </c>
      <c r="E213" s="6" t="s">
        <v>593</v>
      </c>
      <c r="F213" s="6" t="s">
        <v>1087</v>
      </c>
      <c r="G213" s="5">
        <v>3</v>
      </c>
      <c r="H213" s="27"/>
      <c r="I213" s="1"/>
    </row>
    <row r="214" spans="1:9" ht="14.25" customHeight="1" x14ac:dyDescent="0.2">
      <c r="A214" s="12"/>
      <c r="B214" s="5" t="s">
        <v>1025</v>
      </c>
      <c r="C214" s="6" t="s">
        <v>465</v>
      </c>
      <c r="D214" s="7" t="s">
        <v>502</v>
      </c>
      <c r="E214" s="6" t="s">
        <v>603</v>
      </c>
      <c r="F214" s="6" t="s">
        <v>604</v>
      </c>
      <c r="G214" s="5">
        <v>1</v>
      </c>
      <c r="H214" s="27"/>
      <c r="I214" s="1"/>
    </row>
    <row r="215" spans="1:9" ht="14.25" customHeight="1" x14ac:dyDescent="0.2">
      <c r="A215" s="12"/>
      <c r="B215" s="5" t="s">
        <v>1025</v>
      </c>
      <c r="C215" s="6" t="s">
        <v>465</v>
      </c>
      <c r="D215" s="7" t="s">
        <v>502</v>
      </c>
      <c r="E215" s="6" t="s">
        <v>742</v>
      </c>
      <c r="F215" s="6" t="s">
        <v>816</v>
      </c>
      <c r="G215" s="5">
        <v>2</v>
      </c>
      <c r="H215" s="27"/>
      <c r="I215" s="1"/>
    </row>
    <row r="216" spans="1:9" ht="23.25" customHeight="1" x14ac:dyDescent="0.2">
      <c r="A216" s="12"/>
      <c r="B216" s="5" t="s">
        <v>1025</v>
      </c>
      <c r="C216" s="6" t="s">
        <v>465</v>
      </c>
      <c r="D216" s="7" t="s">
        <v>502</v>
      </c>
      <c r="E216" s="6" t="s">
        <v>892</v>
      </c>
      <c r="F216" s="6" t="s">
        <v>893</v>
      </c>
      <c r="G216" s="5">
        <v>3</v>
      </c>
      <c r="H216" s="27"/>
      <c r="I216" s="1"/>
    </row>
    <row r="217" spans="1:9" ht="14.25" customHeight="1" x14ac:dyDescent="0.2">
      <c r="A217" s="12"/>
      <c r="B217" s="5"/>
      <c r="C217" s="6"/>
      <c r="D217" s="7"/>
      <c r="E217" s="6"/>
      <c r="F217" s="6"/>
      <c r="G217" s="9">
        <f>SUM(G210:G216)</f>
        <v>18</v>
      </c>
      <c r="H217" s="15">
        <f>G217*312000</f>
        <v>5616000</v>
      </c>
      <c r="I217" s="1"/>
    </row>
    <row r="218" spans="1:9" ht="14.25" customHeight="1" x14ac:dyDescent="0.2">
      <c r="A218" s="12">
        <v>28</v>
      </c>
      <c r="B218" s="5" t="s">
        <v>762</v>
      </c>
      <c r="C218" s="6" t="s">
        <v>466</v>
      </c>
      <c r="D218" s="7">
        <v>37575</v>
      </c>
      <c r="E218" s="6" t="s">
        <v>450</v>
      </c>
      <c r="F218" s="6" t="s">
        <v>1085</v>
      </c>
      <c r="G218" s="5">
        <v>3</v>
      </c>
      <c r="H218" s="27"/>
      <c r="I218" s="1"/>
    </row>
    <row r="219" spans="1:9" ht="14.25" customHeight="1" x14ac:dyDescent="0.2">
      <c r="A219" s="12"/>
      <c r="B219" s="5" t="s">
        <v>762</v>
      </c>
      <c r="C219" s="6" t="s">
        <v>466</v>
      </c>
      <c r="D219" s="7" t="s">
        <v>508</v>
      </c>
      <c r="E219" s="6" t="s">
        <v>497</v>
      </c>
      <c r="F219" s="6" t="s">
        <v>1086</v>
      </c>
      <c r="G219" s="5">
        <v>3</v>
      </c>
      <c r="H219" s="27"/>
      <c r="I219" s="1"/>
    </row>
    <row r="220" spans="1:9" ht="14.25" customHeight="1" x14ac:dyDescent="0.2">
      <c r="A220" s="12"/>
      <c r="B220" s="5">
        <v>20010917</v>
      </c>
      <c r="C220" s="6" t="s">
        <v>466</v>
      </c>
      <c r="D220" s="7">
        <v>37575</v>
      </c>
      <c r="E220" s="6" t="s">
        <v>591</v>
      </c>
      <c r="F220" s="6" t="s">
        <v>592</v>
      </c>
      <c r="G220" s="5">
        <v>3</v>
      </c>
      <c r="H220" s="27"/>
      <c r="I220" s="1"/>
    </row>
    <row r="221" spans="1:9" ht="14.25" customHeight="1" x14ac:dyDescent="0.2">
      <c r="A221" s="12"/>
      <c r="B221" s="5" t="s">
        <v>762</v>
      </c>
      <c r="C221" s="6" t="s">
        <v>466</v>
      </c>
      <c r="D221" s="7" t="s">
        <v>508</v>
      </c>
      <c r="E221" s="6" t="s">
        <v>593</v>
      </c>
      <c r="F221" s="6" t="s">
        <v>1087</v>
      </c>
      <c r="G221" s="5">
        <v>3</v>
      </c>
      <c r="H221" s="27"/>
      <c r="I221" s="1"/>
    </row>
    <row r="222" spans="1:9" ht="14.25" customHeight="1" x14ac:dyDescent="0.2">
      <c r="A222" s="12"/>
      <c r="B222" s="5" t="s">
        <v>762</v>
      </c>
      <c r="C222" s="6" t="s">
        <v>466</v>
      </c>
      <c r="D222" s="7" t="s">
        <v>508</v>
      </c>
      <c r="E222" s="6" t="s">
        <v>603</v>
      </c>
      <c r="F222" s="6" t="s">
        <v>606</v>
      </c>
      <c r="G222" s="5">
        <v>1</v>
      </c>
      <c r="H222" s="27"/>
      <c r="I222" s="1"/>
    </row>
    <row r="223" spans="1:9" ht="14.25" customHeight="1" x14ac:dyDescent="0.2">
      <c r="A223" s="12"/>
      <c r="B223" s="5" t="s">
        <v>762</v>
      </c>
      <c r="C223" s="6" t="s">
        <v>466</v>
      </c>
      <c r="D223" s="7" t="s">
        <v>508</v>
      </c>
      <c r="E223" s="6" t="s">
        <v>757</v>
      </c>
      <c r="F223" s="6" t="s">
        <v>758</v>
      </c>
      <c r="G223" s="5">
        <v>2</v>
      </c>
      <c r="H223" s="27"/>
      <c r="I223" s="1"/>
    </row>
    <row r="224" spans="1:9" ht="23.25" customHeight="1" x14ac:dyDescent="0.2">
      <c r="A224" s="12"/>
      <c r="B224" s="5" t="s">
        <v>762</v>
      </c>
      <c r="C224" s="6" t="s">
        <v>466</v>
      </c>
      <c r="D224" s="7" t="s">
        <v>508</v>
      </c>
      <c r="E224" s="6" t="s">
        <v>892</v>
      </c>
      <c r="F224" s="6" t="s">
        <v>893</v>
      </c>
      <c r="G224" s="5">
        <v>3</v>
      </c>
      <c r="H224" s="27"/>
      <c r="I224" s="1"/>
    </row>
    <row r="225" spans="1:9" ht="14.25" customHeight="1" x14ac:dyDescent="0.2">
      <c r="A225" s="12"/>
      <c r="B225" s="5"/>
      <c r="C225" s="6"/>
      <c r="D225" s="7"/>
      <c r="E225" s="6"/>
      <c r="F225" s="6"/>
      <c r="G225" s="9">
        <f>SUM(G218:G224)</f>
        <v>18</v>
      </c>
      <c r="H225" s="15">
        <f>G225*312000</f>
        <v>5616000</v>
      </c>
      <c r="I225" s="1"/>
    </row>
    <row r="226" spans="1:9" ht="14.25" customHeight="1" x14ac:dyDescent="0.2">
      <c r="A226" s="12">
        <v>29</v>
      </c>
      <c r="B226" s="5" t="s">
        <v>826</v>
      </c>
      <c r="C226" s="6" t="s">
        <v>411</v>
      </c>
      <c r="D226" s="7">
        <v>37556</v>
      </c>
      <c r="E226" s="6" t="s">
        <v>450</v>
      </c>
      <c r="F226" s="6" t="s">
        <v>1085</v>
      </c>
      <c r="G226" s="5">
        <v>3</v>
      </c>
      <c r="H226" s="27"/>
      <c r="I226" s="1"/>
    </row>
    <row r="227" spans="1:9" ht="14.25" customHeight="1" x14ac:dyDescent="0.2">
      <c r="A227" s="12"/>
      <c r="B227" s="5" t="s">
        <v>826</v>
      </c>
      <c r="C227" s="6" t="s">
        <v>411</v>
      </c>
      <c r="D227" s="7" t="s">
        <v>155</v>
      </c>
      <c r="E227" s="6" t="s">
        <v>497</v>
      </c>
      <c r="F227" s="6" t="s">
        <v>1086</v>
      </c>
      <c r="G227" s="5">
        <v>3</v>
      </c>
      <c r="H227" s="27"/>
      <c r="I227" s="1"/>
    </row>
    <row r="228" spans="1:9" ht="14.25" customHeight="1" x14ac:dyDescent="0.2">
      <c r="A228" s="12"/>
      <c r="B228" s="5">
        <v>20010921</v>
      </c>
      <c r="C228" s="6" t="s">
        <v>411</v>
      </c>
      <c r="D228" s="7">
        <v>37556</v>
      </c>
      <c r="E228" s="6" t="s">
        <v>591</v>
      </c>
      <c r="F228" s="6" t="s">
        <v>592</v>
      </c>
      <c r="G228" s="5">
        <v>3</v>
      </c>
      <c r="H228" s="27"/>
      <c r="I228" s="1"/>
    </row>
    <row r="229" spans="1:9" ht="14.25" customHeight="1" x14ac:dyDescent="0.2">
      <c r="A229" s="12"/>
      <c r="B229" s="5" t="s">
        <v>826</v>
      </c>
      <c r="C229" s="6" t="s">
        <v>411</v>
      </c>
      <c r="D229" s="7" t="s">
        <v>155</v>
      </c>
      <c r="E229" s="6" t="s">
        <v>593</v>
      </c>
      <c r="F229" s="6" t="s">
        <v>1087</v>
      </c>
      <c r="G229" s="5">
        <v>3</v>
      </c>
      <c r="H229" s="27"/>
      <c r="I229" s="1"/>
    </row>
    <row r="230" spans="1:9" ht="14.25" customHeight="1" x14ac:dyDescent="0.2">
      <c r="A230" s="12"/>
      <c r="B230" s="5" t="s">
        <v>826</v>
      </c>
      <c r="C230" s="6" t="s">
        <v>411</v>
      </c>
      <c r="D230" s="7" t="s">
        <v>155</v>
      </c>
      <c r="E230" s="6" t="s">
        <v>603</v>
      </c>
      <c r="F230" s="6" t="s">
        <v>606</v>
      </c>
      <c r="G230" s="5">
        <v>1</v>
      </c>
      <c r="H230" s="27"/>
      <c r="I230" s="1"/>
    </row>
    <row r="231" spans="1:9" ht="14.25" customHeight="1" x14ac:dyDescent="0.2">
      <c r="A231" s="12"/>
      <c r="B231" s="5" t="s">
        <v>826</v>
      </c>
      <c r="C231" s="6" t="s">
        <v>411</v>
      </c>
      <c r="D231" s="7" t="s">
        <v>155</v>
      </c>
      <c r="E231" s="6" t="s">
        <v>742</v>
      </c>
      <c r="F231" s="6" t="s">
        <v>821</v>
      </c>
      <c r="G231" s="5">
        <v>2</v>
      </c>
      <c r="H231" s="27"/>
      <c r="I231" s="1"/>
    </row>
    <row r="232" spans="1:9" ht="14.25" customHeight="1" x14ac:dyDescent="0.2">
      <c r="A232" s="12"/>
      <c r="B232" s="5" t="s">
        <v>826</v>
      </c>
      <c r="C232" s="6" t="s">
        <v>411</v>
      </c>
      <c r="D232" s="7" t="s">
        <v>155</v>
      </c>
      <c r="E232" s="6" t="s">
        <v>742</v>
      </c>
      <c r="F232" s="6" t="s">
        <v>821</v>
      </c>
      <c r="G232" s="5">
        <v>2</v>
      </c>
      <c r="H232" s="27"/>
      <c r="I232" s="1"/>
    </row>
    <row r="233" spans="1:9" ht="23.25" customHeight="1" x14ac:dyDescent="0.2">
      <c r="A233" s="12"/>
      <c r="B233" s="5" t="s">
        <v>826</v>
      </c>
      <c r="C233" s="6" t="s">
        <v>411</v>
      </c>
      <c r="D233" s="7" t="s">
        <v>155</v>
      </c>
      <c r="E233" s="6" t="s">
        <v>892</v>
      </c>
      <c r="F233" s="6" t="s">
        <v>893</v>
      </c>
      <c r="G233" s="5">
        <v>3</v>
      </c>
      <c r="H233" s="27"/>
      <c r="I233" s="1"/>
    </row>
    <row r="234" spans="1:9" ht="14.25" customHeight="1" x14ac:dyDescent="0.2">
      <c r="A234" s="12"/>
      <c r="B234" s="5"/>
      <c r="C234" s="6"/>
      <c r="D234" s="7"/>
      <c r="E234" s="6"/>
      <c r="F234" s="6"/>
      <c r="G234" s="9">
        <f>SUM(G226:G233)</f>
        <v>20</v>
      </c>
      <c r="H234" s="15">
        <f>G234*312000</f>
        <v>6240000</v>
      </c>
      <c r="I234" s="1"/>
    </row>
    <row r="235" spans="1:9" ht="22.5" customHeight="1" x14ac:dyDescent="0.2">
      <c r="A235" s="12">
        <v>30</v>
      </c>
      <c r="B235" s="5" t="s">
        <v>679</v>
      </c>
      <c r="C235" s="6" t="s">
        <v>273</v>
      </c>
      <c r="D235" s="7">
        <v>37402</v>
      </c>
      <c r="E235" s="6" t="s">
        <v>450</v>
      </c>
      <c r="F235" s="6" t="s">
        <v>1085</v>
      </c>
      <c r="G235" s="5">
        <v>3</v>
      </c>
      <c r="H235" s="27"/>
      <c r="I235" s="1"/>
    </row>
    <row r="236" spans="1:9" ht="22.5" customHeight="1" x14ac:dyDescent="0.2">
      <c r="A236" s="12"/>
      <c r="B236" s="5" t="s">
        <v>679</v>
      </c>
      <c r="C236" s="6" t="s">
        <v>273</v>
      </c>
      <c r="D236" s="7" t="s">
        <v>509</v>
      </c>
      <c r="E236" s="6" t="s">
        <v>497</v>
      </c>
      <c r="F236" s="6" t="s">
        <v>1086</v>
      </c>
      <c r="G236" s="5">
        <v>3</v>
      </c>
      <c r="H236" s="27"/>
      <c r="I236" s="1"/>
    </row>
    <row r="237" spans="1:9" ht="22.5" customHeight="1" x14ac:dyDescent="0.2">
      <c r="A237" s="12"/>
      <c r="B237" s="5">
        <v>20010923</v>
      </c>
      <c r="C237" s="6" t="s">
        <v>273</v>
      </c>
      <c r="D237" s="7">
        <v>37402</v>
      </c>
      <c r="E237" s="6" t="s">
        <v>591</v>
      </c>
      <c r="F237" s="6" t="s">
        <v>592</v>
      </c>
      <c r="G237" s="5">
        <v>3</v>
      </c>
      <c r="H237" s="27"/>
      <c r="I237" s="1"/>
    </row>
    <row r="238" spans="1:9" ht="22.5" customHeight="1" x14ac:dyDescent="0.2">
      <c r="A238" s="12"/>
      <c r="B238" s="5" t="s">
        <v>679</v>
      </c>
      <c r="C238" s="6" t="s">
        <v>273</v>
      </c>
      <c r="D238" s="7" t="s">
        <v>509</v>
      </c>
      <c r="E238" s="6" t="s">
        <v>593</v>
      </c>
      <c r="F238" s="6" t="s">
        <v>1087</v>
      </c>
      <c r="G238" s="5">
        <v>3</v>
      </c>
      <c r="H238" s="27"/>
      <c r="I238" s="1"/>
    </row>
    <row r="239" spans="1:9" ht="22.5" customHeight="1" x14ac:dyDescent="0.2">
      <c r="A239" s="12"/>
      <c r="B239" s="5" t="s">
        <v>679</v>
      </c>
      <c r="C239" s="6" t="s">
        <v>273</v>
      </c>
      <c r="D239" s="7" t="s">
        <v>509</v>
      </c>
      <c r="E239" s="6" t="s">
        <v>655</v>
      </c>
      <c r="F239" s="6" t="s">
        <v>678</v>
      </c>
      <c r="G239" s="5">
        <v>1</v>
      </c>
      <c r="H239" s="27"/>
      <c r="I239" s="1"/>
    </row>
    <row r="240" spans="1:9" ht="22.5" customHeight="1" x14ac:dyDescent="0.2">
      <c r="A240" s="12"/>
      <c r="B240" s="5" t="s">
        <v>679</v>
      </c>
      <c r="C240" s="6" t="s">
        <v>273</v>
      </c>
      <c r="D240" s="7" t="s">
        <v>509</v>
      </c>
      <c r="E240" s="6" t="s">
        <v>757</v>
      </c>
      <c r="F240" s="6" t="s">
        <v>758</v>
      </c>
      <c r="G240" s="5">
        <v>2</v>
      </c>
      <c r="H240" s="27"/>
      <c r="I240" s="1"/>
    </row>
    <row r="241" spans="1:9" ht="22.5" customHeight="1" x14ac:dyDescent="0.2">
      <c r="A241" s="12"/>
      <c r="B241" s="5" t="s">
        <v>679</v>
      </c>
      <c r="C241" s="6" t="s">
        <v>273</v>
      </c>
      <c r="D241" s="7" t="s">
        <v>509</v>
      </c>
      <c r="E241" s="6" t="s">
        <v>892</v>
      </c>
      <c r="F241" s="6" t="s">
        <v>893</v>
      </c>
      <c r="G241" s="5">
        <v>3</v>
      </c>
      <c r="H241" s="27"/>
      <c r="I241" s="1"/>
    </row>
    <row r="242" spans="1:9" ht="14.25" customHeight="1" x14ac:dyDescent="0.2">
      <c r="A242" s="12"/>
      <c r="B242" s="5"/>
      <c r="C242" s="6"/>
      <c r="D242" s="7"/>
      <c r="E242" s="6"/>
      <c r="F242" s="6"/>
      <c r="G242" s="9">
        <f>SUM(G235:G241)</f>
        <v>18</v>
      </c>
      <c r="H242" s="15">
        <f>G242*312000</f>
        <v>5616000</v>
      </c>
      <c r="I242" s="1"/>
    </row>
    <row r="243" spans="1:9" ht="14.25" customHeight="1" x14ac:dyDescent="0.2">
      <c r="A243" s="12">
        <v>31</v>
      </c>
      <c r="B243" s="5" t="s">
        <v>1027</v>
      </c>
      <c r="C243" s="6" t="s">
        <v>468</v>
      </c>
      <c r="D243" s="7">
        <v>37491</v>
      </c>
      <c r="E243" s="6" t="s">
        <v>450</v>
      </c>
      <c r="F243" s="6" t="s">
        <v>1085</v>
      </c>
      <c r="G243" s="5">
        <v>3</v>
      </c>
      <c r="H243" s="27"/>
      <c r="I243" s="1"/>
    </row>
    <row r="244" spans="1:9" ht="14.25" customHeight="1" x14ac:dyDescent="0.2">
      <c r="A244" s="12"/>
      <c r="B244" s="5" t="s">
        <v>1027</v>
      </c>
      <c r="C244" s="6" t="s">
        <v>468</v>
      </c>
      <c r="D244" s="7" t="s">
        <v>511</v>
      </c>
      <c r="E244" s="6" t="s">
        <v>497</v>
      </c>
      <c r="F244" s="6" t="s">
        <v>1086</v>
      </c>
      <c r="G244" s="5">
        <v>3</v>
      </c>
      <c r="H244" s="27"/>
      <c r="I244" s="1"/>
    </row>
    <row r="245" spans="1:9" ht="14.25" customHeight="1" x14ac:dyDescent="0.2">
      <c r="A245" s="12"/>
      <c r="B245" s="5">
        <v>20010929</v>
      </c>
      <c r="C245" s="6" t="s">
        <v>468</v>
      </c>
      <c r="D245" s="7">
        <v>37491</v>
      </c>
      <c r="E245" s="6" t="s">
        <v>591</v>
      </c>
      <c r="F245" s="6" t="s">
        <v>592</v>
      </c>
      <c r="G245" s="5">
        <v>3</v>
      </c>
      <c r="H245" s="27"/>
      <c r="I245" s="1"/>
    </row>
    <row r="246" spans="1:9" ht="14.25" customHeight="1" x14ac:dyDescent="0.2">
      <c r="A246" s="12"/>
      <c r="B246" s="5" t="s">
        <v>1027</v>
      </c>
      <c r="C246" s="6" t="s">
        <v>468</v>
      </c>
      <c r="D246" s="7" t="s">
        <v>511</v>
      </c>
      <c r="E246" s="6" t="s">
        <v>593</v>
      </c>
      <c r="F246" s="6" t="s">
        <v>1087</v>
      </c>
      <c r="G246" s="5">
        <v>3</v>
      </c>
      <c r="H246" s="27"/>
      <c r="I246" s="1"/>
    </row>
    <row r="247" spans="1:9" ht="14.25" customHeight="1" x14ac:dyDescent="0.2">
      <c r="A247" s="12"/>
      <c r="B247" s="5" t="s">
        <v>1027</v>
      </c>
      <c r="C247" s="6" t="s">
        <v>468</v>
      </c>
      <c r="D247" s="7" t="s">
        <v>511</v>
      </c>
      <c r="E247" s="6" t="s">
        <v>594</v>
      </c>
      <c r="F247" s="6" t="s">
        <v>1079</v>
      </c>
      <c r="G247" s="5">
        <v>3</v>
      </c>
      <c r="H247" s="27"/>
      <c r="I247" s="1"/>
    </row>
    <row r="248" spans="1:9" ht="14.25" customHeight="1" x14ac:dyDescent="0.2">
      <c r="A248" s="12"/>
      <c r="B248" s="5" t="s">
        <v>1027</v>
      </c>
      <c r="C248" s="6" t="s">
        <v>468</v>
      </c>
      <c r="D248" s="7">
        <v>37491</v>
      </c>
      <c r="E248" s="6" t="s">
        <v>598</v>
      </c>
      <c r="F248" s="6" t="s">
        <v>1080</v>
      </c>
      <c r="G248" s="5">
        <v>3</v>
      </c>
      <c r="H248" s="27"/>
      <c r="I248" s="1"/>
    </row>
    <row r="249" spans="1:9" ht="14.25" customHeight="1" x14ac:dyDescent="0.2">
      <c r="A249" s="12"/>
      <c r="B249" s="5" t="s">
        <v>1027</v>
      </c>
      <c r="C249" s="6" t="s">
        <v>468</v>
      </c>
      <c r="D249" s="7" t="s">
        <v>511</v>
      </c>
      <c r="E249" s="6" t="s">
        <v>617</v>
      </c>
      <c r="F249" s="6" t="s">
        <v>648</v>
      </c>
      <c r="G249" s="5">
        <v>1</v>
      </c>
      <c r="H249" s="27"/>
      <c r="I249" s="1"/>
    </row>
    <row r="250" spans="1:9" ht="24" customHeight="1" x14ac:dyDescent="0.2">
      <c r="A250" s="12"/>
      <c r="B250" s="5" t="s">
        <v>1027</v>
      </c>
      <c r="C250" s="6" t="s">
        <v>468</v>
      </c>
      <c r="D250" s="7" t="s">
        <v>511</v>
      </c>
      <c r="E250" s="6" t="s">
        <v>892</v>
      </c>
      <c r="F250" s="6" t="s">
        <v>893</v>
      </c>
      <c r="G250" s="5">
        <v>3</v>
      </c>
      <c r="H250" s="27"/>
      <c r="I250" s="1"/>
    </row>
    <row r="251" spans="1:9" ht="14.25" customHeight="1" x14ac:dyDescent="0.2">
      <c r="A251" s="12"/>
      <c r="B251" s="5">
        <v>20010929</v>
      </c>
      <c r="C251" s="6" t="s">
        <v>468</v>
      </c>
      <c r="D251" s="7">
        <v>37491</v>
      </c>
      <c r="E251" s="6" t="s">
        <v>898</v>
      </c>
      <c r="F251" s="6" t="s">
        <v>1109</v>
      </c>
      <c r="G251" s="5">
        <v>3</v>
      </c>
      <c r="H251" s="27"/>
      <c r="I251" s="1"/>
    </row>
    <row r="252" spans="1:9" ht="14.25" customHeight="1" x14ac:dyDescent="0.2">
      <c r="A252" s="12"/>
      <c r="B252" s="5"/>
      <c r="C252" s="6"/>
      <c r="D252" s="7"/>
      <c r="E252" s="6"/>
      <c r="F252" s="6"/>
      <c r="G252" s="9">
        <f>SUM(G243:G251)</f>
        <v>25</v>
      </c>
      <c r="H252" s="15">
        <f>G252*312000</f>
        <v>7800000</v>
      </c>
      <c r="I252" s="1"/>
    </row>
    <row r="253" spans="1:9" ht="14.25" customHeight="1" x14ac:dyDescent="0.2">
      <c r="A253" s="12">
        <v>32</v>
      </c>
      <c r="B253" s="5" t="s">
        <v>850</v>
      </c>
      <c r="C253" s="6" t="s">
        <v>469</v>
      </c>
      <c r="D253" s="7">
        <v>37385</v>
      </c>
      <c r="E253" s="6" t="s">
        <v>450</v>
      </c>
      <c r="F253" s="6" t="s">
        <v>1085</v>
      </c>
      <c r="G253" s="5">
        <v>3</v>
      </c>
      <c r="H253" s="27"/>
      <c r="I253" s="1"/>
    </row>
    <row r="254" spans="1:9" ht="14.25" customHeight="1" x14ac:dyDescent="0.2">
      <c r="A254" s="12"/>
      <c r="B254" s="5" t="s">
        <v>850</v>
      </c>
      <c r="C254" s="6" t="s">
        <v>469</v>
      </c>
      <c r="D254" s="7">
        <v>37504</v>
      </c>
      <c r="E254" s="6" t="s">
        <v>497</v>
      </c>
      <c r="F254" s="6" t="s">
        <v>1086</v>
      </c>
      <c r="G254" s="5">
        <v>3</v>
      </c>
      <c r="H254" s="27"/>
      <c r="I254" s="1"/>
    </row>
    <row r="255" spans="1:9" ht="14.25" customHeight="1" x14ac:dyDescent="0.2">
      <c r="A255" s="12"/>
      <c r="B255" s="5">
        <v>20010931</v>
      </c>
      <c r="C255" s="6" t="s">
        <v>469</v>
      </c>
      <c r="D255" s="7">
        <v>37385</v>
      </c>
      <c r="E255" s="6" t="s">
        <v>591</v>
      </c>
      <c r="F255" s="6" t="s">
        <v>592</v>
      </c>
      <c r="G255" s="5">
        <v>3</v>
      </c>
      <c r="H255" s="27"/>
      <c r="I255" s="1"/>
    </row>
    <row r="256" spans="1:9" ht="14.25" customHeight="1" x14ac:dyDescent="0.2">
      <c r="A256" s="12"/>
      <c r="B256" s="5" t="s">
        <v>850</v>
      </c>
      <c r="C256" s="6" t="s">
        <v>469</v>
      </c>
      <c r="D256" s="7">
        <v>37504</v>
      </c>
      <c r="E256" s="6" t="s">
        <v>593</v>
      </c>
      <c r="F256" s="6" t="s">
        <v>1087</v>
      </c>
      <c r="G256" s="5">
        <v>3</v>
      </c>
      <c r="H256" s="27"/>
      <c r="I256" s="1"/>
    </row>
    <row r="257" spans="1:9" ht="14.25" customHeight="1" x14ac:dyDescent="0.2">
      <c r="A257" s="12"/>
      <c r="B257" s="5" t="s">
        <v>850</v>
      </c>
      <c r="C257" s="6" t="s">
        <v>469</v>
      </c>
      <c r="D257" s="7">
        <v>37504</v>
      </c>
      <c r="E257" s="6" t="s">
        <v>655</v>
      </c>
      <c r="F257" s="6" t="s">
        <v>675</v>
      </c>
      <c r="G257" s="5">
        <v>1</v>
      </c>
      <c r="H257" s="27"/>
      <c r="I257" s="1"/>
    </row>
    <row r="258" spans="1:9" ht="14.25" customHeight="1" x14ac:dyDescent="0.2">
      <c r="A258" s="12"/>
      <c r="B258" s="5" t="s">
        <v>850</v>
      </c>
      <c r="C258" s="6" t="s">
        <v>469</v>
      </c>
      <c r="D258" s="7">
        <v>37504</v>
      </c>
      <c r="E258" s="6" t="s">
        <v>742</v>
      </c>
      <c r="F258" s="6" t="s">
        <v>846</v>
      </c>
      <c r="G258" s="5">
        <v>2</v>
      </c>
      <c r="H258" s="27"/>
      <c r="I258" s="1"/>
    </row>
    <row r="259" spans="1:9" ht="24" customHeight="1" x14ac:dyDescent="0.2">
      <c r="A259" s="12"/>
      <c r="B259" s="5" t="s">
        <v>850</v>
      </c>
      <c r="C259" s="6" t="s">
        <v>469</v>
      </c>
      <c r="D259" s="7">
        <v>37504</v>
      </c>
      <c r="E259" s="6" t="s">
        <v>892</v>
      </c>
      <c r="F259" s="6" t="s">
        <v>893</v>
      </c>
      <c r="G259" s="5">
        <v>3</v>
      </c>
      <c r="H259" s="27"/>
      <c r="I259" s="1"/>
    </row>
    <row r="260" spans="1:9" ht="14.25" customHeight="1" x14ac:dyDescent="0.2">
      <c r="A260" s="12"/>
      <c r="B260" s="5"/>
      <c r="C260" s="6"/>
      <c r="D260" s="7"/>
      <c r="E260" s="6"/>
      <c r="F260" s="6"/>
      <c r="G260" s="9">
        <f>SUM(G253:G259)</f>
        <v>18</v>
      </c>
      <c r="H260" s="15">
        <f>G260*312000</f>
        <v>5616000</v>
      </c>
      <c r="I260" s="1"/>
    </row>
    <row r="261" spans="1:9" ht="14.25" customHeight="1" x14ac:dyDescent="0.2">
      <c r="A261" s="12">
        <v>33</v>
      </c>
      <c r="B261" s="5" t="s">
        <v>1028</v>
      </c>
      <c r="C261" s="6" t="s">
        <v>470</v>
      </c>
      <c r="D261" s="7">
        <v>37271</v>
      </c>
      <c r="E261" s="6" t="s">
        <v>450</v>
      </c>
      <c r="F261" s="6" t="s">
        <v>1085</v>
      </c>
      <c r="G261" s="5">
        <v>3</v>
      </c>
      <c r="H261" s="27"/>
      <c r="I261" s="1"/>
    </row>
    <row r="262" spans="1:9" ht="14.25" customHeight="1" x14ac:dyDescent="0.2">
      <c r="A262" s="12"/>
      <c r="B262" s="5" t="s">
        <v>1028</v>
      </c>
      <c r="C262" s="6" t="s">
        <v>470</v>
      </c>
      <c r="D262" s="7" t="s">
        <v>512</v>
      </c>
      <c r="E262" s="6" t="s">
        <v>497</v>
      </c>
      <c r="F262" s="6" t="s">
        <v>1086</v>
      </c>
      <c r="G262" s="5">
        <v>3</v>
      </c>
      <c r="H262" s="27"/>
      <c r="I262" s="1"/>
    </row>
    <row r="263" spans="1:9" ht="14.25" customHeight="1" x14ac:dyDescent="0.2">
      <c r="A263" s="12"/>
      <c r="B263" s="5">
        <v>20010933</v>
      </c>
      <c r="C263" s="6" t="s">
        <v>470</v>
      </c>
      <c r="D263" s="7">
        <v>37271</v>
      </c>
      <c r="E263" s="6" t="s">
        <v>591</v>
      </c>
      <c r="F263" s="6" t="s">
        <v>592</v>
      </c>
      <c r="G263" s="5">
        <v>3</v>
      </c>
      <c r="H263" s="27"/>
      <c r="I263" s="1"/>
    </row>
    <row r="264" spans="1:9" ht="14.25" customHeight="1" x14ac:dyDescent="0.2">
      <c r="A264" s="12"/>
      <c r="B264" s="5" t="s">
        <v>1028</v>
      </c>
      <c r="C264" s="6" t="s">
        <v>470</v>
      </c>
      <c r="D264" s="7" t="s">
        <v>512</v>
      </c>
      <c r="E264" s="6" t="s">
        <v>593</v>
      </c>
      <c r="F264" s="6" t="s">
        <v>1087</v>
      </c>
      <c r="G264" s="5">
        <v>3</v>
      </c>
      <c r="H264" s="27"/>
      <c r="I264" s="1"/>
    </row>
    <row r="265" spans="1:9" ht="24" customHeight="1" x14ac:dyDescent="0.2">
      <c r="A265" s="12"/>
      <c r="B265" s="5" t="s">
        <v>1028</v>
      </c>
      <c r="C265" s="6" t="s">
        <v>470</v>
      </c>
      <c r="D265" s="7" t="s">
        <v>512</v>
      </c>
      <c r="E265" s="6" t="s">
        <v>892</v>
      </c>
      <c r="F265" s="6" t="s">
        <v>893</v>
      </c>
      <c r="G265" s="5">
        <v>3</v>
      </c>
      <c r="H265" s="27"/>
      <c r="I265" s="1"/>
    </row>
    <row r="266" spans="1:9" ht="14.25" customHeight="1" x14ac:dyDescent="0.2">
      <c r="A266" s="12"/>
      <c r="B266" s="5"/>
      <c r="C266" s="6"/>
      <c r="D266" s="7"/>
      <c r="E266" s="6"/>
      <c r="F266" s="6"/>
      <c r="G266" s="9">
        <f>SUM(G261:G265)</f>
        <v>15</v>
      </c>
      <c r="H266" s="15">
        <f>G266*312000</f>
        <v>4680000</v>
      </c>
      <c r="I266" s="1"/>
    </row>
    <row r="267" spans="1:9" ht="24" customHeight="1" x14ac:dyDescent="0.2">
      <c r="A267" s="12">
        <v>34</v>
      </c>
      <c r="B267" s="5" t="s">
        <v>680</v>
      </c>
      <c r="C267" s="6" t="s">
        <v>471</v>
      </c>
      <c r="D267" s="7">
        <v>37532</v>
      </c>
      <c r="E267" s="6" t="s">
        <v>450</v>
      </c>
      <c r="F267" s="6" t="s">
        <v>1085</v>
      </c>
      <c r="G267" s="5">
        <v>3</v>
      </c>
      <c r="H267" s="27"/>
      <c r="I267" s="1"/>
    </row>
    <row r="268" spans="1:9" ht="24" customHeight="1" x14ac:dyDescent="0.2">
      <c r="A268" s="12"/>
      <c r="B268" s="5" t="s">
        <v>680</v>
      </c>
      <c r="C268" s="6" t="s">
        <v>471</v>
      </c>
      <c r="D268" s="7">
        <v>37325</v>
      </c>
      <c r="E268" s="6" t="s">
        <v>497</v>
      </c>
      <c r="F268" s="6" t="s">
        <v>1086</v>
      </c>
      <c r="G268" s="5">
        <v>3</v>
      </c>
      <c r="H268" s="27"/>
      <c r="I268" s="1"/>
    </row>
    <row r="269" spans="1:9" ht="24" customHeight="1" x14ac:dyDescent="0.2">
      <c r="A269" s="12"/>
      <c r="B269" s="5">
        <v>20010934</v>
      </c>
      <c r="C269" s="6" t="s">
        <v>471</v>
      </c>
      <c r="D269" s="7">
        <v>37532</v>
      </c>
      <c r="E269" s="6" t="s">
        <v>591</v>
      </c>
      <c r="F269" s="6" t="s">
        <v>592</v>
      </c>
      <c r="G269" s="5">
        <v>3</v>
      </c>
      <c r="H269" s="27"/>
      <c r="I269" s="1"/>
    </row>
    <row r="270" spans="1:9" ht="24" customHeight="1" x14ac:dyDescent="0.2">
      <c r="A270" s="12"/>
      <c r="B270" s="5" t="s">
        <v>680</v>
      </c>
      <c r="C270" s="6" t="s">
        <v>471</v>
      </c>
      <c r="D270" s="7">
        <v>37325</v>
      </c>
      <c r="E270" s="6" t="s">
        <v>593</v>
      </c>
      <c r="F270" s="6" t="s">
        <v>1087</v>
      </c>
      <c r="G270" s="5">
        <v>3</v>
      </c>
      <c r="H270" s="27"/>
      <c r="I270" s="1"/>
    </row>
    <row r="271" spans="1:9" ht="24" customHeight="1" x14ac:dyDescent="0.2">
      <c r="A271" s="12"/>
      <c r="B271" s="5" t="s">
        <v>680</v>
      </c>
      <c r="C271" s="6" t="s">
        <v>471</v>
      </c>
      <c r="D271" s="7">
        <v>37325</v>
      </c>
      <c r="E271" s="6" t="s">
        <v>655</v>
      </c>
      <c r="F271" s="6" t="s">
        <v>678</v>
      </c>
      <c r="G271" s="5">
        <v>1</v>
      </c>
      <c r="H271" s="27"/>
      <c r="I271" s="1"/>
    </row>
    <row r="272" spans="1:9" ht="24" customHeight="1" x14ac:dyDescent="0.2">
      <c r="A272" s="12"/>
      <c r="B272" s="5" t="s">
        <v>680</v>
      </c>
      <c r="C272" s="6" t="s">
        <v>471</v>
      </c>
      <c r="D272" s="7">
        <v>37325</v>
      </c>
      <c r="E272" s="6" t="s">
        <v>742</v>
      </c>
      <c r="F272" s="6" t="s">
        <v>846</v>
      </c>
      <c r="G272" s="5">
        <v>2</v>
      </c>
      <c r="H272" s="27"/>
      <c r="I272" s="1"/>
    </row>
    <row r="273" spans="1:9" ht="24" customHeight="1" x14ac:dyDescent="0.2">
      <c r="A273" s="12"/>
      <c r="B273" s="5" t="s">
        <v>680</v>
      </c>
      <c r="C273" s="6" t="s">
        <v>471</v>
      </c>
      <c r="D273" s="7">
        <v>37325</v>
      </c>
      <c r="E273" s="6" t="s">
        <v>892</v>
      </c>
      <c r="F273" s="6" t="s">
        <v>893</v>
      </c>
      <c r="G273" s="5">
        <v>3</v>
      </c>
      <c r="H273" s="27"/>
      <c r="I273" s="1"/>
    </row>
    <row r="274" spans="1:9" ht="14.25" customHeight="1" x14ac:dyDescent="0.2">
      <c r="A274" s="12"/>
      <c r="B274" s="5"/>
      <c r="C274" s="6"/>
      <c r="D274" s="7"/>
      <c r="E274" s="6"/>
      <c r="F274" s="6"/>
      <c r="G274" s="9">
        <f>SUM(G267:G273)</f>
        <v>18</v>
      </c>
      <c r="H274" s="15">
        <f>G274*312000</f>
        <v>5616000</v>
      </c>
      <c r="I274" s="1"/>
    </row>
    <row r="275" spans="1:9" ht="14.25" customHeight="1" x14ac:dyDescent="0.2">
      <c r="A275" s="12">
        <v>35</v>
      </c>
      <c r="B275" s="5" t="s">
        <v>1029</v>
      </c>
      <c r="C275" s="6" t="s">
        <v>472</v>
      </c>
      <c r="D275" s="7">
        <v>37381</v>
      </c>
      <c r="E275" s="6" t="s">
        <v>450</v>
      </c>
      <c r="F275" s="6" t="s">
        <v>1085</v>
      </c>
      <c r="G275" s="5">
        <v>3</v>
      </c>
      <c r="H275" s="27"/>
      <c r="I275" s="161" t="s">
        <v>1940</v>
      </c>
    </row>
    <row r="276" spans="1:9" ht="14.25" customHeight="1" x14ac:dyDescent="0.2">
      <c r="A276" s="12"/>
      <c r="B276" s="5" t="s">
        <v>1029</v>
      </c>
      <c r="C276" s="6" t="s">
        <v>472</v>
      </c>
      <c r="D276" s="7">
        <v>37381</v>
      </c>
      <c r="E276" s="6" t="s">
        <v>497</v>
      </c>
      <c r="F276" s="6" t="s">
        <v>1086</v>
      </c>
      <c r="G276" s="5">
        <v>3</v>
      </c>
      <c r="H276" s="27"/>
      <c r="I276" s="161"/>
    </row>
    <row r="277" spans="1:9" ht="14.25" customHeight="1" x14ac:dyDescent="0.2">
      <c r="A277" s="12"/>
      <c r="B277" s="5">
        <v>20010936</v>
      </c>
      <c r="C277" s="6" t="s">
        <v>472</v>
      </c>
      <c r="D277" s="7">
        <v>37381</v>
      </c>
      <c r="E277" s="6" t="s">
        <v>591</v>
      </c>
      <c r="F277" s="6" t="s">
        <v>592</v>
      </c>
      <c r="G277" s="5">
        <v>3</v>
      </c>
      <c r="H277" s="27"/>
      <c r="I277" s="161"/>
    </row>
    <row r="278" spans="1:9" ht="14.25" customHeight="1" x14ac:dyDescent="0.2">
      <c r="A278" s="12"/>
      <c r="B278" s="5" t="s">
        <v>1029</v>
      </c>
      <c r="C278" s="6" t="s">
        <v>472</v>
      </c>
      <c r="D278" s="7">
        <v>37381</v>
      </c>
      <c r="E278" s="6" t="s">
        <v>593</v>
      </c>
      <c r="F278" s="6" t="s">
        <v>1087</v>
      </c>
      <c r="G278" s="5">
        <v>3</v>
      </c>
      <c r="H278" s="27"/>
      <c r="I278" s="161"/>
    </row>
    <row r="279" spans="1:9" ht="14.25" customHeight="1" x14ac:dyDescent="0.2">
      <c r="A279" s="12"/>
      <c r="B279" s="5" t="s">
        <v>1029</v>
      </c>
      <c r="C279" s="6" t="s">
        <v>472</v>
      </c>
      <c r="D279" s="7">
        <v>37381</v>
      </c>
      <c r="E279" s="6" t="s">
        <v>614</v>
      </c>
      <c r="F279" s="6" t="s">
        <v>615</v>
      </c>
      <c r="G279" s="5">
        <v>1</v>
      </c>
      <c r="H279" s="27"/>
      <c r="I279" s="161"/>
    </row>
    <row r="280" spans="1:9" ht="14.25" customHeight="1" x14ac:dyDescent="0.2">
      <c r="A280" s="12"/>
      <c r="B280" s="5" t="s">
        <v>1029</v>
      </c>
      <c r="C280" s="6" t="s">
        <v>472</v>
      </c>
      <c r="D280" s="7">
        <v>37381</v>
      </c>
      <c r="E280" s="6" t="s">
        <v>742</v>
      </c>
      <c r="F280" s="6" t="s">
        <v>841</v>
      </c>
      <c r="G280" s="5">
        <v>2</v>
      </c>
      <c r="H280" s="27"/>
      <c r="I280" s="161"/>
    </row>
    <row r="281" spans="1:9" ht="24.75" customHeight="1" x14ac:dyDescent="0.2">
      <c r="A281" s="12"/>
      <c r="B281" s="5" t="s">
        <v>1029</v>
      </c>
      <c r="C281" s="6" t="s">
        <v>472</v>
      </c>
      <c r="D281" s="7">
        <v>37381</v>
      </c>
      <c r="E281" s="6" t="s">
        <v>892</v>
      </c>
      <c r="F281" s="6" t="s">
        <v>893</v>
      </c>
      <c r="G281" s="5">
        <v>3</v>
      </c>
      <c r="H281" s="27"/>
      <c r="I281" s="161"/>
    </row>
    <row r="282" spans="1:9" ht="14.25" customHeight="1" x14ac:dyDescent="0.2">
      <c r="A282" s="12"/>
      <c r="B282" s="5"/>
      <c r="C282" s="6"/>
      <c r="D282" s="7"/>
      <c r="E282" s="6"/>
      <c r="F282" s="6"/>
      <c r="G282" s="9">
        <f>SUM(G275:G281)</f>
        <v>18</v>
      </c>
      <c r="H282" s="15">
        <f>G282*312000-1000000</f>
        <v>4616000</v>
      </c>
      <c r="I282" s="161"/>
    </row>
    <row r="283" spans="1:9" ht="14.25" customHeight="1" x14ac:dyDescent="0.2">
      <c r="A283" s="12">
        <v>36</v>
      </c>
      <c r="B283" s="5" t="s">
        <v>1030</v>
      </c>
      <c r="C283" s="6" t="s">
        <v>473</v>
      </c>
      <c r="D283" s="7">
        <v>37452</v>
      </c>
      <c r="E283" s="6" t="s">
        <v>450</v>
      </c>
      <c r="F283" s="6" t="s">
        <v>1085</v>
      </c>
      <c r="G283" s="5">
        <v>3</v>
      </c>
      <c r="H283" s="27"/>
      <c r="I283" s="1"/>
    </row>
    <row r="284" spans="1:9" ht="14.25" customHeight="1" x14ac:dyDescent="0.2">
      <c r="A284" s="12"/>
      <c r="B284" s="5" t="s">
        <v>1030</v>
      </c>
      <c r="C284" s="6" t="s">
        <v>473</v>
      </c>
      <c r="D284" s="7" t="s">
        <v>513</v>
      </c>
      <c r="E284" s="6" t="s">
        <v>497</v>
      </c>
      <c r="F284" s="6" t="s">
        <v>1086</v>
      </c>
      <c r="G284" s="5">
        <v>3</v>
      </c>
      <c r="H284" s="27"/>
      <c r="I284" s="1"/>
    </row>
    <row r="285" spans="1:9" ht="14.25" customHeight="1" x14ac:dyDescent="0.2">
      <c r="A285" s="12"/>
      <c r="B285" s="5">
        <v>20010937</v>
      </c>
      <c r="C285" s="6" t="s">
        <v>473</v>
      </c>
      <c r="D285" s="7">
        <v>37452</v>
      </c>
      <c r="E285" s="6" t="s">
        <v>591</v>
      </c>
      <c r="F285" s="6" t="s">
        <v>592</v>
      </c>
      <c r="G285" s="5">
        <v>3</v>
      </c>
      <c r="H285" s="27"/>
      <c r="I285" s="1"/>
    </row>
    <row r="286" spans="1:9" ht="14.25" customHeight="1" x14ac:dyDescent="0.2">
      <c r="A286" s="12"/>
      <c r="B286" s="5" t="s">
        <v>1030</v>
      </c>
      <c r="C286" s="6" t="s">
        <v>473</v>
      </c>
      <c r="D286" s="7" t="s">
        <v>513</v>
      </c>
      <c r="E286" s="6" t="s">
        <v>593</v>
      </c>
      <c r="F286" s="6" t="s">
        <v>1087</v>
      </c>
      <c r="G286" s="5">
        <v>3</v>
      </c>
      <c r="H286" s="27"/>
      <c r="I286" s="1"/>
    </row>
    <row r="287" spans="1:9" ht="14.25" customHeight="1" x14ac:dyDescent="0.2">
      <c r="A287" s="12"/>
      <c r="B287" s="5" t="s">
        <v>1030</v>
      </c>
      <c r="C287" s="6" t="s">
        <v>473</v>
      </c>
      <c r="D287" s="7" t="s">
        <v>513</v>
      </c>
      <c r="E287" s="6" t="s">
        <v>603</v>
      </c>
      <c r="F287" s="6" t="s">
        <v>606</v>
      </c>
      <c r="G287" s="5">
        <v>1</v>
      </c>
      <c r="H287" s="27"/>
      <c r="I287" s="1"/>
    </row>
    <row r="288" spans="1:9" ht="14.25" customHeight="1" x14ac:dyDescent="0.2">
      <c r="A288" s="12"/>
      <c r="B288" s="5" t="s">
        <v>1030</v>
      </c>
      <c r="C288" s="6" t="s">
        <v>473</v>
      </c>
      <c r="D288" s="7" t="s">
        <v>513</v>
      </c>
      <c r="E288" s="6" t="s">
        <v>742</v>
      </c>
      <c r="F288" s="6" t="s">
        <v>816</v>
      </c>
      <c r="G288" s="5">
        <v>2</v>
      </c>
      <c r="H288" s="27"/>
      <c r="I288" s="1"/>
    </row>
    <row r="289" spans="1:9" ht="24.75" customHeight="1" x14ac:dyDescent="0.2">
      <c r="A289" s="12"/>
      <c r="B289" s="5" t="s">
        <v>1030</v>
      </c>
      <c r="C289" s="6" t="s">
        <v>473</v>
      </c>
      <c r="D289" s="7" t="s">
        <v>513</v>
      </c>
      <c r="E289" s="6" t="s">
        <v>892</v>
      </c>
      <c r="F289" s="6" t="s">
        <v>893</v>
      </c>
      <c r="G289" s="5">
        <v>3</v>
      </c>
      <c r="H289" s="27"/>
      <c r="I289" s="1"/>
    </row>
    <row r="290" spans="1:9" ht="14.25" customHeight="1" x14ac:dyDescent="0.2">
      <c r="A290" s="12"/>
      <c r="B290" s="5"/>
      <c r="C290" s="6"/>
      <c r="D290" s="7"/>
      <c r="E290" s="6"/>
      <c r="F290" s="6"/>
      <c r="G290" s="9">
        <f>SUM(G283:G289)</f>
        <v>18</v>
      </c>
      <c r="H290" s="15">
        <f>G290*312000</f>
        <v>5616000</v>
      </c>
      <c r="I290" s="1"/>
    </row>
    <row r="291" spans="1:9" ht="24" customHeight="1" x14ac:dyDescent="0.2">
      <c r="A291" s="12">
        <v>37</v>
      </c>
      <c r="B291" s="5" t="s">
        <v>1031</v>
      </c>
      <c r="C291" s="6" t="s">
        <v>474</v>
      </c>
      <c r="D291" s="7">
        <v>37489</v>
      </c>
      <c r="E291" s="6" t="s">
        <v>450</v>
      </c>
      <c r="F291" s="6" t="s">
        <v>1085</v>
      </c>
      <c r="G291" s="5">
        <v>3</v>
      </c>
      <c r="H291" s="27"/>
      <c r="I291" s="1"/>
    </row>
    <row r="292" spans="1:9" ht="24" customHeight="1" x14ac:dyDescent="0.2">
      <c r="A292" s="12"/>
      <c r="B292" s="5" t="s">
        <v>1031</v>
      </c>
      <c r="C292" s="6" t="s">
        <v>474</v>
      </c>
      <c r="D292" s="7" t="s">
        <v>514</v>
      </c>
      <c r="E292" s="6" t="s">
        <v>497</v>
      </c>
      <c r="F292" s="6" t="s">
        <v>1086</v>
      </c>
      <c r="G292" s="5">
        <v>3</v>
      </c>
      <c r="H292" s="27"/>
      <c r="I292" s="1"/>
    </row>
    <row r="293" spans="1:9" ht="24" customHeight="1" x14ac:dyDescent="0.2">
      <c r="A293" s="12"/>
      <c r="B293" s="5">
        <v>20010938</v>
      </c>
      <c r="C293" s="6" t="s">
        <v>474</v>
      </c>
      <c r="D293" s="7">
        <v>37489</v>
      </c>
      <c r="E293" s="6" t="s">
        <v>591</v>
      </c>
      <c r="F293" s="6" t="s">
        <v>592</v>
      </c>
      <c r="G293" s="5">
        <v>3</v>
      </c>
      <c r="H293" s="27"/>
      <c r="I293" s="1"/>
    </row>
    <row r="294" spans="1:9" ht="24" customHeight="1" x14ac:dyDescent="0.2">
      <c r="A294" s="12"/>
      <c r="B294" s="5" t="s">
        <v>1031</v>
      </c>
      <c r="C294" s="6" t="s">
        <v>474</v>
      </c>
      <c r="D294" s="7" t="s">
        <v>514</v>
      </c>
      <c r="E294" s="6" t="s">
        <v>593</v>
      </c>
      <c r="F294" s="6" t="s">
        <v>1087</v>
      </c>
      <c r="G294" s="5">
        <v>3</v>
      </c>
      <c r="H294" s="27"/>
      <c r="I294" s="1"/>
    </row>
    <row r="295" spans="1:9" ht="24" customHeight="1" x14ac:dyDescent="0.2">
      <c r="A295" s="12"/>
      <c r="B295" s="5" t="s">
        <v>1031</v>
      </c>
      <c r="C295" s="6" t="s">
        <v>474</v>
      </c>
      <c r="D295" s="7" t="s">
        <v>514</v>
      </c>
      <c r="E295" s="6" t="s">
        <v>617</v>
      </c>
      <c r="F295" s="6" t="s">
        <v>648</v>
      </c>
      <c r="G295" s="5">
        <v>1</v>
      </c>
      <c r="H295" s="27"/>
      <c r="I295" s="1"/>
    </row>
    <row r="296" spans="1:9" ht="24" customHeight="1" x14ac:dyDescent="0.2">
      <c r="A296" s="12"/>
      <c r="B296" s="5" t="s">
        <v>1031</v>
      </c>
      <c r="C296" s="6" t="s">
        <v>474</v>
      </c>
      <c r="D296" s="7" t="s">
        <v>514</v>
      </c>
      <c r="E296" s="6" t="s">
        <v>742</v>
      </c>
      <c r="F296" s="6" t="s">
        <v>816</v>
      </c>
      <c r="G296" s="5">
        <v>2</v>
      </c>
      <c r="H296" s="27"/>
      <c r="I296" s="1"/>
    </row>
    <row r="297" spans="1:9" ht="24" customHeight="1" x14ac:dyDescent="0.2">
      <c r="A297" s="12"/>
      <c r="B297" s="5" t="s">
        <v>1031</v>
      </c>
      <c r="C297" s="6" t="s">
        <v>474</v>
      </c>
      <c r="D297" s="7" t="s">
        <v>514</v>
      </c>
      <c r="E297" s="6" t="s">
        <v>892</v>
      </c>
      <c r="F297" s="6" t="s">
        <v>893</v>
      </c>
      <c r="G297" s="5">
        <v>3</v>
      </c>
      <c r="H297" s="27"/>
      <c r="I297" s="1"/>
    </row>
    <row r="298" spans="1:9" ht="14.25" customHeight="1" x14ac:dyDescent="0.2">
      <c r="A298" s="12"/>
      <c r="B298" s="5"/>
      <c r="C298" s="6"/>
      <c r="D298" s="7"/>
      <c r="E298" s="6"/>
      <c r="F298" s="6"/>
      <c r="G298" s="9">
        <f>SUM(G291:G297)</f>
        <v>18</v>
      </c>
      <c r="H298" s="15">
        <f>G298*312000</f>
        <v>5616000</v>
      </c>
      <c r="I298" s="1"/>
    </row>
    <row r="299" spans="1:9" ht="24.75" customHeight="1" x14ac:dyDescent="0.2">
      <c r="A299" s="12">
        <v>38</v>
      </c>
      <c r="B299" s="5" t="s">
        <v>1032</v>
      </c>
      <c r="C299" s="6" t="s">
        <v>475</v>
      </c>
      <c r="D299" s="7">
        <v>37615</v>
      </c>
      <c r="E299" s="6" t="s">
        <v>450</v>
      </c>
      <c r="F299" s="6" t="s">
        <v>1085</v>
      </c>
      <c r="G299" s="5">
        <v>3</v>
      </c>
      <c r="H299" s="27"/>
      <c r="I299" s="1"/>
    </row>
    <row r="300" spans="1:9" ht="24.75" customHeight="1" x14ac:dyDescent="0.2">
      <c r="A300" s="12"/>
      <c r="B300" s="5" t="s">
        <v>1032</v>
      </c>
      <c r="C300" s="6" t="s">
        <v>475</v>
      </c>
      <c r="D300" s="7" t="s">
        <v>515</v>
      </c>
      <c r="E300" s="6" t="s">
        <v>497</v>
      </c>
      <c r="F300" s="6" t="s">
        <v>1086</v>
      </c>
      <c r="G300" s="5">
        <v>3</v>
      </c>
      <c r="H300" s="27"/>
      <c r="I300" s="1"/>
    </row>
    <row r="301" spans="1:9" ht="24.75" customHeight="1" x14ac:dyDescent="0.2">
      <c r="A301" s="12"/>
      <c r="B301" s="5">
        <v>20010940</v>
      </c>
      <c r="C301" s="6" t="s">
        <v>475</v>
      </c>
      <c r="D301" s="7">
        <v>37615</v>
      </c>
      <c r="E301" s="6" t="s">
        <v>591</v>
      </c>
      <c r="F301" s="6" t="s">
        <v>592</v>
      </c>
      <c r="G301" s="5">
        <v>3</v>
      </c>
      <c r="H301" s="27"/>
      <c r="I301" s="1"/>
    </row>
    <row r="302" spans="1:9" ht="24.75" customHeight="1" x14ac:dyDescent="0.2">
      <c r="A302" s="12"/>
      <c r="B302" s="5" t="s">
        <v>1032</v>
      </c>
      <c r="C302" s="6" t="s">
        <v>475</v>
      </c>
      <c r="D302" s="7" t="s">
        <v>515</v>
      </c>
      <c r="E302" s="6" t="s">
        <v>593</v>
      </c>
      <c r="F302" s="6" t="s">
        <v>1087</v>
      </c>
      <c r="G302" s="5">
        <v>3</v>
      </c>
      <c r="H302" s="27"/>
      <c r="I302" s="1"/>
    </row>
    <row r="303" spans="1:9" ht="24.75" customHeight="1" x14ac:dyDescent="0.2">
      <c r="A303" s="12"/>
      <c r="B303" s="5">
        <v>20010940</v>
      </c>
      <c r="C303" s="6" t="s">
        <v>475</v>
      </c>
      <c r="D303" s="7">
        <v>37615</v>
      </c>
      <c r="E303" s="6" t="s">
        <v>742</v>
      </c>
      <c r="F303" s="6" t="s">
        <v>1104</v>
      </c>
      <c r="G303" s="5">
        <v>2</v>
      </c>
      <c r="H303" s="27"/>
      <c r="I303" s="1"/>
    </row>
    <row r="304" spans="1:9" ht="24.75" customHeight="1" x14ac:dyDescent="0.2">
      <c r="A304" s="12"/>
      <c r="B304" s="5" t="s">
        <v>1032</v>
      </c>
      <c r="C304" s="6" t="s">
        <v>475</v>
      </c>
      <c r="D304" s="7" t="s">
        <v>515</v>
      </c>
      <c r="E304" s="6" t="s">
        <v>892</v>
      </c>
      <c r="F304" s="6" t="s">
        <v>893</v>
      </c>
      <c r="G304" s="5">
        <v>3</v>
      </c>
      <c r="H304" s="27"/>
      <c r="I304" s="1"/>
    </row>
    <row r="305" spans="1:9" ht="14.25" customHeight="1" x14ac:dyDescent="0.2">
      <c r="A305" s="12"/>
      <c r="B305" s="5"/>
      <c r="C305" s="6"/>
      <c r="D305" s="7"/>
      <c r="E305" s="6"/>
      <c r="F305" s="6"/>
      <c r="G305" s="9">
        <f>SUM(G299:G304)</f>
        <v>17</v>
      </c>
      <c r="H305" s="15">
        <f>G305*312000</f>
        <v>5304000</v>
      </c>
      <c r="I305" s="1"/>
    </row>
    <row r="306" spans="1:9" ht="14.25" customHeight="1" x14ac:dyDescent="0.2">
      <c r="A306" s="12">
        <v>39</v>
      </c>
      <c r="B306" s="5" t="s">
        <v>747</v>
      </c>
      <c r="C306" s="6" t="s">
        <v>476</v>
      </c>
      <c r="D306" s="7">
        <v>37543</v>
      </c>
      <c r="E306" s="6" t="s">
        <v>450</v>
      </c>
      <c r="F306" s="6" t="s">
        <v>1085</v>
      </c>
      <c r="G306" s="5">
        <v>3</v>
      </c>
      <c r="H306" s="27"/>
      <c r="I306" s="161" t="s">
        <v>1942</v>
      </c>
    </row>
    <row r="307" spans="1:9" ht="14.25" customHeight="1" x14ac:dyDescent="0.2">
      <c r="A307" s="12"/>
      <c r="B307" s="5" t="s">
        <v>747</v>
      </c>
      <c r="C307" s="6" t="s">
        <v>476</v>
      </c>
      <c r="D307" s="7" t="s">
        <v>168</v>
      </c>
      <c r="E307" s="6" t="s">
        <v>497</v>
      </c>
      <c r="F307" s="6" t="s">
        <v>1086</v>
      </c>
      <c r="G307" s="5">
        <v>3</v>
      </c>
      <c r="H307" s="27"/>
      <c r="I307" s="161"/>
    </row>
    <row r="308" spans="1:9" ht="14.25" customHeight="1" x14ac:dyDescent="0.2">
      <c r="A308" s="12"/>
      <c r="B308" s="5">
        <v>20010943</v>
      </c>
      <c r="C308" s="6" t="s">
        <v>476</v>
      </c>
      <c r="D308" s="7">
        <v>37543</v>
      </c>
      <c r="E308" s="6" t="s">
        <v>591</v>
      </c>
      <c r="F308" s="6" t="s">
        <v>592</v>
      </c>
      <c r="G308" s="5">
        <v>3</v>
      </c>
      <c r="H308" s="27"/>
      <c r="I308" s="161"/>
    </row>
    <row r="309" spans="1:9" ht="14.25" customHeight="1" x14ac:dyDescent="0.2">
      <c r="A309" s="12"/>
      <c r="B309" s="5" t="s">
        <v>747</v>
      </c>
      <c r="C309" s="6" t="s">
        <v>476</v>
      </c>
      <c r="D309" s="7" t="s">
        <v>168</v>
      </c>
      <c r="E309" s="6" t="s">
        <v>593</v>
      </c>
      <c r="F309" s="6" t="s">
        <v>1087</v>
      </c>
      <c r="G309" s="5">
        <v>3</v>
      </c>
      <c r="H309" s="27"/>
      <c r="I309" s="161"/>
    </row>
    <row r="310" spans="1:9" ht="14.25" customHeight="1" x14ac:dyDescent="0.2">
      <c r="A310" s="12"/>
      <c r="B310" s="5" t="s">
        <v>747</v>
      </c>
      <c r="C310" s="6" t="s">
        <v>476</v>
      </c>
      <c r="D310" s="7" t="s">
        <v>168</v>
      </c>
      <c r="E310" s="6" t="s">
        <v>614</v>
      </c>
      <c r="F310" s="6" t="s">
        <v>1088</v>
      </c>
      <c r="G310" s="5">
        <v>1</v>
      </c>
      <c r="H310" s="27"/>
      <c r="I310" s="161"/>
    </row>
    <row r="311" spans="1:9" ht="14.25" customHeight="1" x14ac:dyDescent="0.2">
      <c r="A311" s="12"/>
      <c r="B311" s="5" t="s">
        <v>747</v>
      </c>
      <c r="C311" s="6" t="s">
        <v>476</v>
      </c>
      <c r="D311" s="7" t="s">
        <v>168</v>
      </c>
      <c r="E311" s="6" t="s">
        <v>742</v>
      </c>
      <c r="F311" s="6" t="s">
        <v>743</v>
      </c>
      <c r="G311" s="5">
        <v>2</v>
      </c>
      <c r="H311" s="27"/>
      <c r="I311" s="161"/>
    </row>
    <row r="312" spans="1:9" ht="26.25" customHeight="1" x14ac:dyDescent="0.2">
      <c r="A312" s="12"/>
      <c r="B312" s="5" t="s">
        <v>747</v>
      </c>
      <c r="C312" s="6" t="s">
        <v>476</v>
      </c>
      <c r="D312" s="7" t="s">
        <v>168</v>
      </c>
      <c r="E312" s="6" t="s">
        <v>892</v>
      </c>
      <c r="F312" s="6" t="s">
        <v>893</v>
      </c>
      <c r="G312" s="5">
        <v>3</v>
      </c>
      <c r="H312" s="27"/>
      <c r="I312" s="161"/>
    </row>
    <row r="313" spans="1:9" ht="14.25" customHeight="1" x14ac:dyDescent="0.2">
      <c r="A313" s="12"/>
      <c r="B313" s="5"/>
      <c r="C313" s="6"/>
      <c r="D313" s="7"/>
      <c r="E313" s="6"/>
      <c r="F313" s="6"/>
      <c r="G313" s="9">
        <f>SUM(G306:G312)</f>
        <v>18</v>
      </c>
      <c r="H313" s="15">
        <f>G313*312000-500000</f>
        <v>5116000</v>
      </c>
      <c r="I313" s="161"/>
    </row>
    <row r="314" spans="1:9" ht="14.25" customHeight="1" x14ac:dyDescent="0.2">
      <c r="A314" s="12">
        <v>40</v>
      </c>
      <c r="B314" s="5" t="s">
        <v>1033</v>
      </c>
      <c r="C314" s="6" t="s">
        <v>477</v>
      </c>
      <c r="D314" s="7">
        <v>37450</v>
      </c>
      <c r="E314" s="6" t="s">
        <v>450</v>
      </c>
      <c r="F314" s="6" t="s">
        <v>1085</v>
      </c>
      <c r="G314" s="5">
        <v>3</v>
      </c>
      <c r="H314" s="27"/>
      <c r="I314" s="1"/>
    </row>
    <row r="315" spans="1:9" ht="14.25" customHeight="1" x14ac:dyDescent="0.2">
      <c r="A315" s="12"/>
      <c r="B315" s="5" t="s">
        <v>1033</v>
      </c>
      <c r="C315" s="6" t="s">
        <v>477</v>
      </c>
      <c r="D315" s="7" t="s">
        <v>516</v>
      </c>
      <c r="E315" s="6" t="s">
        <v>497</v>
      </c>
      <c r="F315" s="6" t="s">
        <v>1086</v>
      </c>
      <c r="G315" s="5">
        <v>3</v>
      </c>
      <c r="H315" s="27"/>
      <c r="I315" s="1"/>
    </row>
    <row r="316" spans="1:9" ht="14.25" customHeight="1" x14ac:dyDescent="0.2">
      <c r="A316" s="12"/>
      <c r="B316" s="5">
        <v>20010959</v>
      </c>
      <c r="C316" s="6" t="s">
        <v>477</v>
      </c>
      <c r="D316" s="7">
        <v>37450</v>
      </c>
      <c r="E316" s="6" t="s">
        <v>591</v>
      </c>
      <c r="F316" s="6" t="s">
        <v>592</v>
      </c>
      <c r="G316" s="5">
        <v>3</v>
      </c>
      <c r="H316" s="27"/>
      <c r="I316" s="1"/>
    </row>
    <row r="317" spans="1:9" ht="14.25" customHeight="1" x14ac:dyDescent="0.2">
      <c r="A317" s="12"/>
      <c r="B317" s="5" t="s">
        <v>1033</v>
      </c>
      <c r="C317" s="6" t="s">
        <v>477</v>
      </c>
      <c r="D317" s="7" t="s">
        <v>516</v>
      </c>
      <c r="E317" s="6" t="s">
        <v>593</v>
      </c>
      <c r="F317" s="6" t="s">
        <v>1087</v>
      </c>
      <c r="G317" s="5">
        <v>3</v>
      </c>
      <c r="H317" s="27"/>
      <c r="I317" s="1"/>
    </row>
    <row r="318" spans="1:9" ht="14.25" customHeight="1" x14ac:dyDescent="0.2">
      <c r="A318" s="12"/>
      <c r="B318" s="5" t="s">
        <v>1033</v>
      </c>
      <c r="C318" s="6" t="s">
        <v>477</v>
      </c>
      <c r="D318" s="7" t="s">
        <v>516</v>
      </c>
      <c r="E318" s="6" t="s">
        <v>655</v>
      </c>
      <c r="F318" s="6" t="s">
        <v>675</v>
      </c>
      <c r="G318" s="5">
        <v>1</v>
      </c>
      <c r="H318" s="27"/>
      <c r="I318" s="1"/>
    </row>
    <row r="319" spans="1:9" ht="14.25" customHeight="1" x14ac:dyDescent="0.2">
      <c r="A319" s="12"/>
      <c r="B319" s="5" t="s">
        <v>1033</v>
      </c>
      <c r="C319" s="6" t="s">
        <v>477</v>
      </c>
      <c r="D319" s="7" t="s">
        <v>516</v>
      </c>
      <c r="E319" s="6" t="s">
        <v>742</v>
      </c>
      <c r="F319" s="6" t="s">
        <v>755</v>
      </c>
      <c r="G319" s="5">
        <v>2</v>
      </c>
      <c r="H319" s="27"/>
      <c r="I319" s="1"/>
    </row>
    <row r="320" spans="1:9" ht="14.25" customHeight="1" x14ac:dyDescent="0.2">
      <c r="A320" s="12"/>
      <c r="B320" s="5" t="s">
        <v>1033</v>
      </c>
      <c r="C320" s="6" t="s">
        <v>477</v>
      </c>
      <c r="D320" s="7" t="s">
        <v>516</v>
      </c>
      <c r="E320" s="6" t="s">
        <v>887</v>
      </c>
      <c r="F320" s="6" t="s">
        <v>888</v>
      </c>
      <c r="G320" s="5">
        <v>3</v>
      </c>
      <c r="H320" s="27"/>
      <c r="I320" s="1"/>
    </row>
    <row r="321" spans="1:9" ht="26.25" customHeight="1" x14ac:dyDescent="0.2">
      <c r="A321" s="12"/>
      <c r="B321" s="5" t="s">
        <v>1033</v>
      </c>
      <c r="C321" s="6" t="s">
        <v>477</v>
      </c>
      <c r="D321" s="7" t="s">
        <v>516</v>
      </c>
      <c r="E321" s="6" t="s">
        <v>892</v>
      </c>
      <c r="F321" s="6" t="s">
        <v>893</v>
      </c>
      <c r="G321" s="5">
        <v>3</v>
      </c>
      <c r="H321" s="27"/>
      <c r="I321" s="1"/>
    </row>
    <row r="322" spans="1:9" ht="14.25" customHeight="1" x14ac:dyDescent="0.2">
      <c r="A322" s="12"/>
      <c r="B322" s="5"/>
      <c r="C322" s="6"/>
      <c r="D322" s="7"/>
      <c r="E322" s="6"/>
      <c r="F322" s="6"/>
      <c r="G322" s="9">
        <f>SUM(G314:G321)</f>
        <v>21</v>
      </c>
      <c r="H322" s="15">
        <f>G322*312000</f>
        <v>6552000</v>
      </c>
      <c r="I322" s="1"/>
    </row>
    <row r="323" spans="1:9" ht="14.25" customHeight="1" x14ac:dyDescent="0.2">
      <c r="A323" s="12">
        <v>41</v>
      </c>
      <c r="B323" s="5" t="s">
        <v>640</v>
      </c>
      <c r="C323" s="6" t="s">
        <v>478</v>
      </c>
      <c r="D323" s="7">
        <v>37366</v>
      </c>
      <c r="E323" s="6" t="s">
        <v>450</v>
      </c>
      <c r="F323" s="6" t="s">
        <v>1085</v>
      </c>
      <c r="G323" s="5">
        <v>3</v>
      </c>
      <c r="H323" s="27"/>
      <c r="I323" s="1"/>
    </row>
    <row r="324" spans="1:9" ht="14.25" customHeight="1" x14ac:dyDescent="0.2">
      <c r="A324" s="12"/>
      <c r="B324" s="5" t="s">
        <v>640</v>
      </c>
      <c r="C324" s="6" t="s">
        <v>478</v>
      </c>
      <c r="D324" s="7" t="s">
        <v>517</v>
      </c>
      <c r="E324" s="6" t="s">
        <v>497</v>
      </c>
      <c r="F324" s="6" t="s">
        <v>1086</v>
      </c>
      <c r="G324" s="5">
        <v>3</v>
      </c>
      <c r="H324" s="27"/>
      <c r="I324" s="1"/>
    </row>
    <row r="325" spans="1:9" ht="14.25" customHeight="1" x14ac:dyDescent="0.2">
      <c r="A325" s="12"/>
      <c r="B325" s="5">
        <v>20010966</v>
      </c>
      <c r="C325" s="6" t="s">
        <v>478</v>
      </c>
      <c r="D325" s="7">
        <v>37366</v>
      </c>
      <c r="E325" s="6" t="s">
        <v>591</v>
      </c>
      <c r="F325" s="6" t="s">
        <v>592</v>
      </c>
      <c r="G325" s="5">
        <v>3</v>
      </c>
      <c r="H325" s="27"/>
      <c r="I325" s="1"/>
    </row>
    <row r="326" spans="1:9" ht="14.25" customHeight="1" x14ac:dyDescent="0.2">
      <c r="A326" s="12"/>
      <c r="B326" s="5" t="s">
        <v>640</v>
      </c>
      <c r="C326" s="6" t="s">
        <v>478</v>
      </c>
      <c r="D326" s="7" t="s">
        <v>517</v>
      </c>
      <c r="E326" s="6" t="s">
        <v>593</v>
      </c>
      <c r="F326" s="6" t="s">
        <v>1087</v>
      </c>
      <c r="G326" s="5">
        <v>3</v>
      </c>
      <c r="H326" s="27"/>
      <c r="I326" s="1"/>
    </row>
    <row r="327" spans="1:9" ht="14.25" customHeight="1" x14ac:dyDescent="0.2">
      <c r="A327" s="12"/>
      <c r="B327" s="5" t="s">
        <v>640</v>
      </c>
      <c r="C327" s="6" t="s">
        <v>478</v>
      </c>
      <c r="D327" s="7" t="s">
        <v>517</v>
      </c>
      <c r="E327" s="6" t="s">
        <v>617</v>
      </c>
      <c r="F327" s="6" t="s">
        <v>631</v>
      </c>
      <c r="G327" s="5">
        <v>1</v>
      </c>
      <c r="H327" s="27"/>
      <c r="I327" s="1"/>
    </row>
    <row r="328" spans="1:9" ht="14.25" customHeight="1" x14ac:dyDescent="0.2">
      <c r="A328" s="12"/>
      <c r="B328" s="5" t="s">
        <v>640</v>
      </c>
      <c r="C328" s="6" t="s">
        <v>478</v>
      </c>
      <c r="D328" s="7" t="s">
        <v>517</v>
      </c>
      <c r="E328" s="6" t="s">
        <v>757</v>
      </c>
      <c r="F328" s="6" t="s">
        <v>758</v>
      </c>
      <c r="G328" s="5">
        <v>2</v>
      </c>
      <c r="H328" s="27"/>
      <c r="I328" s="1"/>
    </row>
    <row r="329" spans="1:9" ht="26.25" customHeight="1" x14ac:dyDescent="0.2">
      <c r="A329" s="12"/>
      <c r="B329" s="5" t="s">
        <v>640</v>
      </c>
      <c r="C329" s="6" t="s">
        <v>478</v>
      </c>
      <c r="D329" s="7" t="s">
        <v>517</v>
      </c>
      <c r="E329" s="6" t="s">
        <v>892</v>
      </c>
      <c r="F329" s="6" t="s">
        <v>893</v>
      </c>
      <c r="G329" s="5">
        <v>3</v>
      </c>
      <c r="H329" s="27"/>
      <c r="I329" s="1"/>
    </row>
    <row r="330" spans="1:9" ht="14.25" customHeight="1" x14ac:dyDescent="0.2">
      <c r="A330" s="12"/>
      <c r="B330" s="5"/>
      <c r="C330" s="6"/>
      <c r="D330" s="7"/>
      <c r="E330" s="6"/>
      <c r="F330" s="6"/>
      <c r="G330" s="9">
        <f>SUM(G323:G329)</f>
        <v>18</v>
      </c>
      <c r="H330" s="15">
        <f>G330*312000</f>
        <v>5616000</v>
      </c>
      <c r="I330" s="1"/>
    </row>
    <row r="331" spans="1:9" ht="14.25" customHeight="1" x14ac:dyDescent="0.2">
      <c r="A331" s="12">
        <v>42</v>
      </c>
      <c r="B331" s="5" t="s">
        <v>1034</v>
      </c>
      <c r="C331" s="6" t="s">
        <v>480</v>
      </c>
      <c r="D331" s="7">
        <v>37422</v>
      </c>
      <c r="E331" s="6" t="s">
        <v>450</v>
      </c>
      <c r="F331" s="6" t="s">
        <v>1085</v>
      </c>
      <c r="G331" s="5">
        <v>3</v>
      </c>
      <c r="H331" s="27"/>
      <c r="I331" s="1"/>
    </row>
    <row r="332" spans="1:9" ht="14.25" customHeight="1" x14ac:dyDescent="0.2">
      <c r="A332" s="12"/>
      <c r="B332" s="5" t="s">
        <v>1034</v>
      </c>
      <c r="C332" s="6" t="s">
        <v>480</v>
      </c>
      <c r="D332" s="7" t="s">
        <v>518</v>
      </c>
      <c r="E332" s="6" t="s">
        <v>497</v>
      </c>
      <c r="F332" s="6" t="s">
        <v>1086</v>
      </c>
      <c r="G332" s="5">
        <v>3</v>
      </c>
      <c r="H332" s="27"/>
      <c r="I332" s="1"/>
    </row>
    <row r="333" spans="1:9" ht="14.25" customHeight="1" x14ac:dyDescent="0.2">
      <c r="A333" s="12"/>
      <c r="B333" s="5">
        <v>20010971</v>
      </c>
      <c r="C333" s="6" t="s">
        <v>480</v>
      </c>
      <c r="D333" s="7">
        <v>37422</v>
      </c>
      <c r="E333" s="6" t="s">
        <v>591</v>
      </c>
      <c r="F333" s="6" t="s">
        <v>592</v>
      </c>
      <c r="G333" s="5">
        <v>3</v>
      </c>
      <c r="H333" s="27"/>
      <c r="I333" s="1"/>
    </row>
    <row r="334" spans="1:9" ht="14.25" customHeight="1" x14ac:dyDescent="0.2">
      <c r="A334" s="12"/>
      <c r="B334" s="5" t="s">
        <v>1034</v>
      </c>
      <c r="C334" s="6" t="s">
        <v>480</v>
      </c>
      <c r="D334" s="7" t="s">
        <v>518</v>
      </c>
      <c r="E334" s="6" t="s">
        <v>593</v>
      </c>
      <c r="F334" s="6" t="s">
        <v>1087</v>
      </c>
      <c r="G334" s="5">
        <v>3</v>
      </c>
      <c r="H334" s="27"/>
      <c r="I334" s="1"/>
    </row>
    <row r="335" spans="1:9" ht="14.25" customHeight="1" x14ac:dyDescent="0.2">
      <c r="A335" s="12"/>
      <c r="B335" s="5">
        <v>20010971</v>
      </c>
      <c r="C335" s="6" t="s">
        <v>480</v>
      </c>
      <c r="D335" s="7">
        <v>37422</v>
      </c>
      <c r="E335" s="6" t="s">
        <v>742</v>
      </c>
      <c r="F335" s="6" t="s">
        <v>1104</v>
      </c>
      <c r="G335" s="5">
        <v>2</v>
      </c>
      <c r="H335" s="27"/>
      <c r="I335" s="1"/>
    </row>
    <row r="336" spans="1:9" ht="26.25" customHeight="1" x14ac:dyDescent="0.2">
      <c r="A336" s="12"/>
      <c r="B336" s="5" t="s">
        <v>1034</v>
      </c>
      <c r="C336" s="6" t="s">
        <v>480</v>
      </c>
      <c r="D336" s="7" t="s">
        <v>518</v>
      </c>
      <c r="E336" s="6" t="s">
        <v>892</v>
      </c>
      <c r="F336" s="6" t="s">
        <v>893</v>
      </c>
      <c r="G336" s="5">
        <v>3</v>
      </c>
      <c r="H336" s="27"/>
      <c r="I336" s="1"/>
    </row>
    <row r="337" spans="1:9" ht="14.25" customHeight="1" x14ac:dyDescent="0.2">
      <c r="A337" s="12"/>
      <c r="B337" s="5"/>
      <c r="C337" s="6"/>
      <c r="D337" s="7"/>
      <c r="E337" s="6"/>
      <c r="F337" s="6"/>
      <c r="G337" s="9">
        <f>SUM(G331:G336)</f>
        <v>17</v>
      </c>
      <c r="H337" s="15">
        <f>G337*312000</f>
        <v>5304000</v>
      </c>
      <c r="I337" s="1"/>
    </row>
    <row r="338" spans="1:9" ht="14.25" customHeight="1" x14ac:dyDescent="0.2">
      <c r="A338" s="12">
        <v>43</v>
      </c>
      <c r="B338" s="5" t="s">
        <v>1035</v>
      </c>
      <c r="C338" s="6" t="s">
        <v>480</v>
      </c>
      <c r="D338" s="7">
        <v>37312</v>
      </c>
      <c r="E338" s="6" t="s">
        <v>450</v>
      </c>
      <c r="F338" s="6" t="s">
        <v>1085</v>
      </c>
      <c r="G338" s="5">
        <v>3</v>
      </c>
      <c r="H338" s="27"/>
      <c r="I338" s="1"/>
    </row>
    <row r="339" spans="1:9" ht="14.25" customHeight="1" x14ac:dyDescent="0.2">
      <c r="A339" s="12"/>
      <c r="B339" s="5" t="s">
        <v>1035</v>
      </c>
      <c r="C339" s="6" t="s">
        <v>480</v>
      </c>
      <c r="D339" s="7" t="s">
        <v>519</v>
      </c>
      <c r="E339" s="6" t="s">
        <v>497</v>
      </c>
      <c r="F339" s="6" t="s">
        <v>1086</v>
      </c>
      <c r="G339" s="5">
        <v>3</v>
      </c>
      <c r="H339" s="27"/>
      <c r="I339" s="1"/>
    </row>
    <row r="340" spans="1:9" ht="14.25" customHeight="1" x14ac:dyDescent="0.2">
      <c r="A340" s="12"/>
      <c r="B340" s="5">
        <v>20010972</v>
      </c>
      <c r="C340" s="6" t="s">
        <v>480</v>
      </c>
      <c r="D340" s="7">
        <v>37312</v>
      </c>
      <c r="E340" s="6" t="s">
        <v>591</v>
      </c>
      <c r="F340" s="6" t="s">
        <v>592</v>
      </c>
      <c r="G340" s="5">
        <v>3</v>
      </c>
      <c r="H340" s="27"/>
      <c r="I340" s="1"/>
    </row>
    <row r="341" spans="1:9" ht="14.25" customHeight="1" x14ac:dyDescent="0.2">
      <c r="A341" s="12"/>
      <c r="B341" s="5" t="s">
        <v>1035</v>
      </c>
      <c r="C341" s="6" t="s">
        <v>480</v>
      </c>
      <c r="D341" s="7" t="s">
        <v>519</v>
      </c>
      <c r="E341" s="6" t="s">
        <v>593</v>
      </c>
      <c r="F341" s="6" t="s">
        <v>1087</v>
      </c>
      <c r="G341" s="5">
        <v>3</v>
      </c>
      <c r="H341" s="27"/>
      <c r="I341" s="1"/>
    </row>
    <row r="342" spans="1:9" ht="14.25" customHeight="1" x14ac:dyDescent="0.2">
      <c r="A342" s="12"/>
      <c r="B342" s="5">
        <v>20010972</v>
      </c>
      <c r="C342" s="6" t="s">
        <v>480</v>
      </c>
      <c r="D342" s="7">
        <v>37312</v>
      </c>
      <c r="E342" s="6" t="s">
        <v>742</v>
      </c>
      <c r="F342" s="6" t="s">
        <v>1104</v>
      </c>
      <c r="G342" s="5">
        <v>2</v>
      </c>
      <c r="H342" s="27"/>
      <c r="I342" s="1"/>
    </row>
    <row r="343" spans="1:9" ht="26.25" customHeight="1" x14ac:dyDescent="0.2">
      <c r="A343" s="12"/>
      <c r="B343" s="5" t="s">
        <v>1035</v>
      </c>
      <c r="C343" s="6" t="s">
        <v>480</v>
      </c>
      <c r="D343" s="7" t="s">
        <v>519</v>
      </c>
      <c r="E343" s="6" t="s">
        <v>892</v>
      </c>
      <c r="F343" s="6" t="s">
        <v>893</v>
      </c>
      <c r="G343" s="5">
        <v>3</v>
      </c>
      <c r="H343" s="27"/>
      <c r="I343" s="1"/>
    </row>
    <row r="344" spans="1:9" ht="14.25" customHeight="1" x14ac:dyDescent="0.2">
      <c r="A344" s="12"/>
      <c r="B344" s="5"/>
      <c r="C344" s="6"/>
      <c r="D344" s="7"/>
      <c r="E344" s="6"/>
      <c r="F344" s="6"/>
      <c r="G344" s="9">
        <f>SUM(G338:G343)</f>
        <v>17</v>
      </c>
      <c r="H344" s="15">
        <f>G344*312000</f>
        <v>5304000</v>
      </c>
      <c r="I344" s="1"/>
    </row>
    <row r="345" spans="1:9" ht="14.25" customHeight="1" x14ac:dyDescent="0.2">
      <c r="A345" s="12">
        <v>44</v>
      </c>
      <c r="B345" s="5" t="s">
        <v>624</v>
      </c>
      <c r="C345" s="6" t="s">
        <v>481</v>
      </c>
      <c r="D345" s="7">
        <v>37615</v>
      </c>
      <c r="E345" s="6" t="s">
        <v>450</v>
      </c>
      <c r="F345" s="6" t="s">
        <v>1085</v>
      </c>
      <c r="G345" s="5">
        <v>3</v>
      </c>
      <c r="H345" s="27"/>
      <c r="I345" s="1"/>
    </row>
    <row r="346" spans="1:9" ht="14.25" customHeight="1" x14ac:dyDescent="0.2">
      <c r="A346" s="12"/>
      <c r="B346" s="5" t="s">
        <v>624</v>
      </c>
      <c r="C346" s="6" t="s">
        <v>481</v>
      </c>
      <c r="D346" s="7" t="s">
        <v>515</v>
      </c>
      <c r="E346" s="6" t="s">
        <v>497</v>
      </c>
      <c r="F346" s="6" t="s">
        <v>1086</v>
      </c>
      <c r="G346" s="5">
        <v>3</v>
      </c>
      <c r="H346" s="27"/>
      <c r="I346" s="1"/>
    </row>
    <row r="347" spans="1:9" ht="14.25" customHeight="1" x14ac:dyDescent="0.2">
      <c r="A347" s="12"/>
      <c r="B347" s="5">
        <v>20010978</v>
      </c>
      <c r="C347" s="6" t="s">
        <v>481</v>
      </c>
      <c r="D347" s="7">
        <v>37615</v>
      </c>
      <c r="E347" s="6" t="s">
        <v>591</v>
      </c>
      <c r="F347" s="6" t="s">
        <v>592</v>
      </c>
      <c r="G347" s="5">
        <v>3</v>
      </c>
      <c r="H347" s="27"/>
      <c r="I347" s="1"/>
    </row>
    <row r="348" spans="1:9" ht="14.25" customHeight="1" x14ac:dyDescent="0.2">
      <c r="A348" s="12"/>
      <c r="B348" s="5" t="s">
        <v>624</v>
      </c>
      <c r="C348" s="6" t="s">
        <v>481</v>
      </c>
      <c r="D348" s="7" t="s">
        <v>515</v>
      </c>
      <c r="E348" s="6" t="s">
        <v>593</v>
      </c>
      <c r="F348" s="6" t="s">
        <v>1087</v>
      </c>
      <c r="G348" s="5">
        <v>3</v>
      </c>
      <c r="H348" s="27"/>
      <c r="I348" s="1"/>
    </row>
    <row r="349" spans="1:9" ht="14.25" customHeight="1" x14ac:dyDescent="0.2">
      <c r="A349" s="12"/>
      <c r="B349" s="5" t="s">
        <v>624</v>
      </c>
      <c r="C349" s="6" t="s">
        <v>481</v>
      </c>
      <c r="D349" s="7" t="s">
        <v>515</v>
      </c>
      <c r="E349" s="6" t="s">
        <v>617</v>
      </c>
      <c r="F349" s="6" t="s">
        <v>618</v>
      </c>
      <c r="G349" s="5">
        <v>1</v>
      </c>
      <c r="H349" s="27"/>
      <c r="I349" s="1"/>
    </row>
    <row r="350" spans="1:9" ht="14.25" customHeight="1" x14ac:dyDescent="0.2">
      <c r="A350" s="12"/>
      <c r="B350" s="5" t="s">
        <v>624</v>
      </c>
      <c r="C350" s="6" t="s">
        <v>481</v>
      </c>
      <c r="D350" s="7" t="s">
        <v>515</v>
      </c>
      <c r="E350" s="6" t="s">
        <v>742</v>
      </c>
      <c r="F350" s="6" t="s">
        <v>755</v>
      </c>
      <c r="G350" s="5">
        <v>2</v>
      </c>
      <c r="H350" s="27"/>
      <c r="I350" s="1"/>
    </row>
    <row r="351" spans="1:9" ht="26.25" customHeight="1" x14ac:dyDescent="0.2">
      <c r="A351" s="12"/>
      <c r="B351" s="5" t="s">
        <v>624</v>
      </c>
      <c r="C351" s="6" t="s">
        <v>481</v>
      </c>
      <c r="D351" s="7" t="s">
        <v>515</v>
      </c>
      <c r="E351" s="6" t="s">
        <v>892</v>
      </c>
      <c r="F351" s="6" t="s">
        <v>893</v>
      </c>
      <c r="G351" s="5">
        <v>3</v>
      </c>
      <c r="H351" s="27"/>
      <c r="I351" s="1"/>
    </row>
    <row r="352" spans="1:9" ht="14.25" customHeight="1" x14ac:dyDescent="0.2">
      <c r="A352" s="12"/>
      <c r="B352" s="5"/>
      <c r="C352" s="6"/>
      <c r="D352" s="7"/>
      <c r="E352" s="6"/>
      <c r="F352" s="6"/>
      <c r="G352" s="9">
        <f>SUM(G345:G351)</f>
        <v>18</v>
      </c>
      <c r="H352" s="15">
        <f>G352*312000</f>
        <v>5616000</v>
      </c>
      <c r="I352" s="1"/>
    </row>
    <row r="353" spans="1:9" ht="14.25" customHeight="1" x14ac:dyDescent="0.2">
      <c r="A353" s="12">
        <v>45</v>
      </c>
      <c r="B353" s="5" t="s">
        <v>1036</v>
      </c>
      <c r="C353" s="6" t="s">
        <v>482</v>
      </c>
      <c r="D353" s="7">
        <v>37257</v>
      </c>
      <c r="E353" s="6" t="s">
        <v>450</v>
      </c>
      <c r="F353" s="6" t="s">
        <v>1085</v>
      </c>
      <c r="G353" s="5">
        <v>3</v>
      </c>
      <c r="H353" s="27"/>
      <c r="I353" s="1"/>
    </row>
    <row r="354" spans="1:9" ht="14.25" customHeight="1" x14ac:dyDescent="0.2">
      <c r="A354" s="12"/>
      <c r="B354" s="5" t="s">
        <v>1036</v>
      </c>
      <c r="C354" s="6" t="s">
        <v>482</v>
      </c>
      <c r="D354" s="7">
        <v>37257</v>
      </c>
      <c r="E354" s="6" t="s">
        <v>497</v>
      </c>
      <c r="F354" s="6" t="s">
        <v>1086</v>
      </c>
      <c r="G354" s="5">
        <v>3</v>
      </c>
      <c r="H354" s="27"/>
      <c r="I354" s="1"/>
    </row>
    <row r="355" spans="1:9" ht="14.25" customHeight="1" x14ac:dyDescent="0.2">
      <c r="A355" s="12"/>
      <c r="B355" s="5">
        <v>20010979</v>
      </c>
      <c r="C355" s="6" t="s">
        <v>482</v>
      </c>
      <c r="D355" s="7">
        <v>37257</v>
      </c>
      <c r="E355" s="6" t="s">
        <v>591</v>
      </c>
      <c r="F355" s="6" t="s">
        <v>592</v>
      </c>
      <c r="G355" s="5">
        <v>3</v>
      </c>
      <c r="H355" s="27"/>
      <c r="I355" s="1"/>
    </row>
    <row r="356" spans="1:9" ht="14.25" customHeight="1" x14ac:dyDescent="0.2">
      <c r="A356" s="12"/>
      <c r="B356" s="5" t="s">
        <v>1036</v>
      </c>
      <c r="C356" s="6" t="s">
        <v>482</v>
      </c>
      <c r="D356" s="7">
        <v>37257</v>
      </c>
      <c r="E356" s="6" t="s">
        <v>593</v>
      </c>
      <c r="F356" s="6" t="s">
        <v>1087</v>
      </c>
      <c r="G356" s="5">
        <v>3</v>
      </c>
      <c r="H356" s="27"/>
      <c r="I356" s="1"/>
    </row>
    <row r="357" spans="1:9" ht="14.25" customHeight="1" x14ac:dyDescent="0.2">
      <c r="A357" s="12"/>
      <c r="B357" s="5" t="s">
        <v>1036</v>
      </c>
      <c r="C357" s="6" t="s">
        <v>482</v>
      </c>
      <c r="D357" s="7">
        <v>37257</v>
      </c>
      <c r="E357" s="6" t="s">
        <v>614</v>
      </c>
      <c r="F357" s="6" t="s">
        <v>615</v>
      </c>
      <c r="G357" s="5">
        <v>1</v>
      </c>
      <c r="H357" s="27"/>
      <c r="I357" s="1"/>
    </row>
    <row r="358" spans="1:9" ht="14.25" customHeight="1" x14ac:dyDescent="0.2">
      <c r="A358" s="12"/>
      <c r="B358" s="5" t="s">
        <v>1036</v>
      </c>
      <c r="C358" s="6" t="s">
        <v>482</v>
      </c>
      <c r="D358" s="7">
        <v>37257</v>
      </c>
      <c r="E358" s="6" t="s">
        <v>742</v>
      </c>
      <c r="F358" s="6" t="s">
        <v>816</v>
      </c>
      <c r="G358" s="5">
        <v>2</v>
      </c>
      <c r="H358" s="27"/>
      <c r="I358" s="1"/>
    </row>
    <row r="359" spans="1:9" ht="26.25" customHeight="1" x14ac:dyDescent="0.2">
      <c r="A359" s="12"/>
      <c r="B359" s="5" t="s">
        <v>1036</v>
      </c>
      <c r="C359" s="6" t="s">
        <v>482</v>
      </c>
      <c r="D359" s="7">
        <v>37257</v>
      </c>
      <c r="E359" s="6" t="s">
        <v>892</v>
      </c>
      <c r="F359" s="6" t="s">
        <v>893</v>
      </c>
      <c r="G359" s="5">
        <v>3</v>
      </c>
      <c r="H359" s="27"/>
      <c r="I359" s="1"/>
    </row>
    <row r="360" spans="1:9" ht="14.25" customHeight="1" x14ac:dyDescent="0.2">
      <c r="A360" s="12"/>
      <c r="B360" s="5"/>
      <c r="C360" s="6"/>
      <c r="D360" s="7"/>
      <c r="E360" s="6"/>
      <c r="F360" s="6"/>
      <c r="G360" s="9">
        <f>SUM(G353:G359)</f>
        <v>18</v>
      </c>
      <c r="H360" s="15">
        <f>G360*312000</f>
        <v>5616000</v>
      </c>
      <c r="I360" s="1"/>
    </row>
    <row r="361" spans="1:9" ht="23.25" customHeight="1" x14ac:dyDescent="0.2">
      <c r="A361" s="12">
        <v>46</v>
      </c>
      <c r="B361" s="5" t="s">
        <v>684</v>
      </c>
      <c r="C361" s="6" t="s">
        <v>366</v>
      </c>
      <c r="D361" s="7">
        <v>37571</v>
      </c>
      <c r="E361" s="6" t="s">
        <v>450</v>
      </c>
      <c r="F361" s="6" t="s">
        <v>1085</v>
      </c>
      <c r="G361" s="5">
        <v>3</v>
      </c>
      <c r="H361" s="27"/>
      <c r="I361" s="1"/>
    </row>
    <row r="362" spans="1:9" ht="23.25" customHeight="1" x14ac:dyDescent="0.2">
      <c r="A362" s="12"/>
      <c r="B362" s="5" t="s">
        <v>684</v>
      </c>
      <c r="C362" s="6" t="s">
        <v>366</v>
      </c>
      <c r="D362" s="7">
        <v>37571</v>
      </c>
      <c r="E362" s="6" t="s">
        <v>497</v>
      </c>
      <c r="F362" s="6" t="s">
        <v>1086</v>
      </c>
      <c r="G362" s="5">
        <v>3</v>
      </c>
      <c r="H362" s="27"/>
      <c r="I362" s="1"/>
    </row>
    <row r="363" spans="1:9" ht="23.25" customHeight="1" x14ac:dyDescent="0.2">
      <c r="A363" s="12"/>
      <c r="B363" s="5">
        <v>20011002</v>
      </c>
      <c r="C363" s="6" t="s">
        <v>366</v>
      </c>
      <c r="D363" s="7">
        <v>37571</v>
      </c>
      <c r="E363" s="6" t="s">
        <v>591</v>
      </c>
      <c r="F363" s="6" t="s">
        <v>592</v>
      </c>
      <c r="G363" s="5">
        <v>3</v>
      </c>
      <c r="H363" s="27"/>
      <c r="I363" s="1"/>
    </row>
    <row r="364" spans="1:9" ht="23.25" customHeight="1" x14ac:dyDescent="0.2">
      <c r="A364" s="12"/>
      <c r="B364" s="5" t="s">
        <v>684</v>
      </c>
      <c r="C364" s="6" t="s">
        <v>366</v>
      </c>
      <c r="D364" s="7">
        <v>37571</v>
      </c>
      <c r="E364" s="6" t="s">
        <v>593</v>
      </c>
      <c r="F364" s="6" t="s">
        <v>1087</v>
      </c>
      <c r="G364" s="5">
        <v>3</v>
      </c>
      <c r="H364" s="27"/>
      <c r="I364" s="1"/>
    </row>
    <row r="365" spans="1:9" ht="23.25" customHeight="1" x14ac:dyDescent="0.2">
      <c r="A365" s="12"/>
      <c r="B365" s="5" t="s">
        <v>684</v>
      </c>
      <c r="C365" s="6" t="s">
        <v>366</v>
      </c>
      <c r="D365" s="7">
        <v>37571</v>
      </c>
      <c r="E365" s="6" t="s">
        <v>655</v>
      </c>
      <c r="F365" s="6" t="s">
        <v>678</v>
      </c>
      <c r="G365" s="5">
        <v>1</v>
      </c>
      <c r="H365" s="27"/>
      <c r="I365" s="1"/>
    </row>
    <row r="366" spans="1:9" ht="23.25" customHeight="1" x14ac:dyDescent="0.2">
      <c r="A366" s="12"/>
      <c r="B366" s="5" t="s">
        <v>684</v>
      </c>
      <c r="C366" s="6" t="s">
        <v>366</v>
      </c>
      <c r="D366" s="7">
        <v>37571</v>
      </c>
      <c r="E366" s="6" t="s">
        <v>742</v>
      </c>
      <c r="F366" s="6" t="s">
        <v>816</v>
      </c>
      <c r="G366" s="5">
        <v>2</v>
      </c>
      <c r="H366" s="27"/>
      <c r="I366" s="1"/>
    </row>
    <row r="367" spans="1:9" ht="23.25" customHeight="1" x14ac:dyDescent="0.2">
      <c r="A367" s="12"/>
      <c r="B367" s="5" t="s">
        <v>684</v>
      </c>
      <c r="C367" s="6" t="s">
        <v>366</v>
      </c>
      <c r="D367" s="7">
        <v>37571</v>
      </c>
      <c r="E367" s="6" t="s">
        <v>892</v>
      </c>
      <c r="F367" s="6" t="s">
        <v>893</v>
      </c>
      <c r="G367" s="5">
        <v>3</v>
      </c>
      <c r="H367" s="27"/>
      <c r="I367" s="1"/>
    </row>
    <row r="368" spans="1:9" ht="14.25" customHeight="1" x14ac:dyDescent="0.2">
      <c r="A368" s="12"/>
      <c r="B368" s="5"/>
      <c r="C368" s="6"/>
      <c r="D368" s="7"/>
      <c r="E368" s="6"/>
      <c r="F368" s="6"/>
      <c r="G368" s="9">
        <f>SUM(G361:G367)</f>
        <v>18</v>
      </c>
      <c r="H368" s="15">
        <f>G368*312000</f>
        <v>5616000</v>
      </c>
      <c r="I368" s="1"/>
    </row>
    <row r="369" spans="1:9" ht="14.25" customHeight="1" x14ac:dyDescent="0.2">
      <c r="A369" s="12">
        <v>47</v>
      </c>
      <c r="B369" s="5" t="s">
        <v>685</v>
      </c>
      <c r="C369" s="6" t="s">
        <v>485</v>
      </c>
      <c r="D369" s="7">
        <v>37561</v>
      </c>
      <c r="E369" s="6" t="s">
        <v>450</v>
      </c>
      <c r="F369" s="6" t="s">
        <v>1085</v>
      </c>
      <c r="G369" s="5">
        <v>3</v>
      </c>
      <c r="H369" s="27"/>
      <c r="I369" s="1"/>
    </row>
    <row r="370" spans="1:9" ht="14.25" customHeight="1" x14ac:dyDescent="0.2">
      <c r="A370" s="12"/>
      <c r="B370" s="5" t="s">
        <v>685</v>
      </c>
      <c r="C370" s="6" t="s">
        <v>485</v>
      </c>
      <c r="D370" s="7">
        <v>37267</v>
      </c>
      <c r="E370" s="6" t="s">
        <v>497</v>
      </c>
      <c r="F370" s="6" t="s">
        <v>1086</v>
      </c>
      <c r="G370" s="5">
        <v>3</v>
      </c>
      <c r="H370" s="27"/>
      <c r="I370" s="1"/>
    </row>
    <row r="371" spans="1:9" ht="14.25" customHeight="1" x14ac:dyDescent="0.2">
      <c r="A371" s="12"/>
      <c r="B371" s="5">
        <v>20011004</v>
      </c>
      <c r="C371" s="6" t="s">
        <v>485</v>
      </c>
      <c r="D371" s="7">
        <v>37561</v>
      </c>
      <c r="E371" s="6" t="s">
        <v>591</v>
      </c>
      <c r="F371" s="6" t="s">
        <v>592</v>
      </c>
      <c r="G371" s="5">
        <v>3</v>
      </c>
      <c r="H371" s="27"/>
      <c r="I371" s="1"/>
    </row>
    <row r="372" spans="1:9" ht="14.25" customHeight="1" x14ac:dyDescent="0.2">
      <c r="A372" s="12"/>
      <c r="B372" s="5" t="s">
        <v>685</v>
      </c>
      <c r="C372" s="6" t="s">
        <v>485</v>
      </c>
      <c r="D372" s="7">
        <v>37267</v>
      </c>
      <c r="E372" s="6" t="s">
        <v>593</v>
      </c>
      <c r="F372" s="6" t="s">
        <v>1087</v>
      </c>
      <c r="G372" s="5">
        <v>3</v>
      </c>
      <c r="H372" s="27"/>
      <c r="I372" s="1"/>
    </row>
    <row r="373" spans="1:9" ht="14.25" customHeight="1" x14ac:dyDescent="0.2">
      <c r="A373" s="12"/>
      <c r="B373" s="5" t="s">
        <v>685</v>
      </c>
      <c r="C373" s="6" t="s">
        <v>485</v>
      </c>
      <c r="D373" s="7">
        <v>37267</v>
      </c>
      <c r="E373" s="6" t="s">
        <v>655</v>
      </c>
      <c r="F373" s="6" t="s">
        <v>678</v>
      </c>
      <c r="G373" s="5">
        <v>1</v>
      </c>
      <c r="H373" s="27"/>
      <c r="I373" s="1"/>
    </row>
    <row r="374" spans="1:9" ht="14.25" customHeight="1" x14ac:dyDescent="0.2">
      <c r="A374" s="12"/>
      <c r="B374" s="5">
        <v>20011004</v>
      </c>
      <c r="C374" s="6" t="s">
        <v>485</v>
      </c>
      <c r="D374" s="7">
        <v>37561</v>
      </c>
      <c r="E374" s="6" t="s">
        <v>742</v>
      </c>
      <c r="F374" s="6" t="s">
        <v>1104</v>
      </c>
      <c r="G374" s="5">
        <v>2</v>
      </c>
      <c r="H374" s="27"/>
      <c r="I374" s="1"/>
    </row>
    <row r="375" spans="1:9" ht="21.75" customHeight="1" x14ac:dyDescent="0.2">
      <c r="A375" s="12"/>
      <c r="B375" s="5" t="s">
        <v>685</v>
      </c>
      <c r="C375" s="6" t="s">
        <v>485</v>
      </c>
      <c r="D375" s="7">
        <v>37267</v>
      </c>
      <c r="E375" s="6" t="s">
        <v>892</v>
      </c>
      <c r="F375" s="6" t="s">
        <v>893</v>
      </c>
      <c r="G375" s="5">
        <v>3</v>
      </c>
      <c r="H375" s="27"/>
      <c r="I375" s="1"/>
    </row>
    <row r="376" spans="1:9" ht="14.25" customHeight="1" x14ac:dyDescent="0.2">
      <c r="A376" s="12"/>
      <c r="B376" s="5"/>
      <c r="C376" s="6"/>
      <c r="D376" s="7"/>
      <c r="E376" s="6"/>
      <c r="F376" s="6"/>
      <c r="G376" s="9">
        <f>SUM(G369:G375)</f>
        <v>18</v>
      </c>
      <c r="H376" s="15">
        <f>G376*312000</f>
        <v>5616000</v>
      </c>
      <c r="I376" s="1"/>
    </row>
    <row r="377" spans="1:9" ht="24.75" customHeight="1" x14ac:dyDescent="0.2">
      <c r="A377" s="12">
        <v>48</v>
      </c>
      <c r="B377" s="5" t="s">
        <v>686</v>
      </c>
      <c r="C377" s="6" t="s">
        <v>486</v>
      </c>
      <c r="D377" s="7">
        <v>37284</v>
      </c>
      <c r="E377" s="6" t="s">
        <v>450</v>
      </c>
      <c r="F377" s="6" t="s">
        <v>1085</v>
      </c>
      <c r="G377" s="5">
        <v>3</v>
      </c>
      <c r="H377" s="27"/>
      <c r="I377" s="1"/>
    </row>
    <row r="378" spans="1:9" ht="24.75" customHeight="1" x14ac:dyDescent="0.2">
      <c r="A378" s="12"/>
      <c r="B378" s="5" t="s">
        <v>686</v>
      </c>
      <c r="C378" s="6" t="s">
        <v>486</v>
      </c>
      <c r="D378" s="7" t="s">
        <v>521</v>
      </c>
      <c r="E378" s="6" t="s">
        <v>497</v>
      </c>
      <c r="F378" s="6" t="s">
        <v>1086</v>
      </c>
      <c r="G378" s="5">
        <v>3</v>
      </c>
      <c r="H378" s="27"/>
      <c r="I378" s="1"/>
    </row>
    <row r="379" spans="1:9" ht="24.75" customHeight="1" x14ac:dyDescent="0.2">
      <c r="A379" s="12"/>
      <c r="B379" s="5">
        <v>20011011</v>
      </c>
      <c r="C379" s="6" t="s">
        <v>486</v>
      </c>
      <c r="D379" s="7">
        <v>37284</v>
      </c>
      <c r="E379" s="6" t="s">
        <v>591</v>
      </c>
      <c r="F379" s="6" t="s">
        <v>592</v>
      </c>
      <c r="G379" s="5">
        <v>3</v>
      </c>
      <c r="H379" s="27"/>
      <c r="I379" s="1"/>
    </row>
    <row r="380" spans="1:9" ht="24.75" customHeight="1" x14ac:dyDescent="0.2">
      <c r="A380" s="12"/>
      <c r="B380" s="5" t="s">
        <v>686</v>
      </c>
      <c r="C380" s="6" t="s">
        <v>486</v>
      </c>
      <c r="D380" s="7" t="s">
        <v>521</v>
      </c>
      <c r="E380" s="6" t="s">
        <v>593</v>
      </c>
      <c r="F380" s="6" t="s">
        <v>1087</v>
      </c>
      <c r="G380" s="5">
        <v>3</v>
      </c>
      <c r="H380" s="27"/>
      <c r="I380" s="1"/>
    </row>
    <row r="381" spans="1:9" ht="24.75" customHeight="1" x14ac:dyDescent="0.2">
      <c r="A381" s="12"/>
      <c r="B381" s="5" t="s">
        <v>686</v>
      </c>
      <c r="C381" s="6" t="s">
        <v>486</v>
      </c>
      <c r="D381" s="7" t="s">
        <v>521</v>
      </c>
      <c r="E381" s="6" t="s">
        <v>655</v>
      </c>
      <c r="F381" s="6" t="s">
        <v>678</v>
      </c>
      <c r="G381" s="5">
        <v>1</v>
      </c>
      <c r="H381" s="27"/>
      <c r="I381" s="1"/>
    </row>
    <row r="382" spans="1:9" ht="24.75" customHeight="1" x14ac:dyDescent="0.2">
      <c r="A382" s="12"/>
      <c r="B382" s="5" t="s">
        <v>686</v>
      </c>
      <c r="C382" s="6" t="s">
        <v>486</v>
      </c>
      <c r="D382" s="7" t="s">
        <v>521</v>
      </c>
      <c r="E382" s="6" t="s">
        <v>742</v>
      </c>
      <c r="F382" s="6" t="s">
        <v>816</v>
      </c>
      <c r="G382" s="5">
        <v>2</v>
      </c>
      <c r="H382" s="27"/>
      <c r="I382" s="1"/>
    </row>
    <row r="383" spans="1:9" ht="24.75" customHeight="1" x14ac:dyDescent="0.2">
      <c r="A383" s="12"/>
      <c r="B383" s="5" t="s">
        <v>686</v>
      </c>
      <c r="C383" s="6" t="s">
        <v>486</v>
      </c>
      <c r="D383" s="7" t="s">
        <v>521</v>
      </c>
      <c r="E383" s="6" t="s">
        <v>892</v>
      </c>
      <c r="F383" s="6" t="s">
        <v>893</v>
      </c>
      <c r="G383" s="5">
        <v>3</v>
      </c>
      <c r="H383" s="27"/>
      <c r="I383" s="1"/>
    </row>
    <row r="384" spans="1:9" ht="14.25" customHeight="1" x14ac:dyDescent="0.2">
      <c r="A384" s="12"/>
      <c r="B384" s="5"/>
      <c r="C384" s="6"/>
      <c r="D384" s="7"/>
      <c r="E384" s="6"/>
      <c r="F384" s="6"/>
      <c r="G384" s="9">
        <f>SUM(G377:G383)</f>
        <v>18</v>
      </c>
      <c r="H384" s="15">
        <f>G384*312000</f>
        <v>5616000</v>
      </c>
      <c r="I384" s="1"/>
    </row>
    <row r="385" spans="1:9" ht="25.5" customHeight="1" x14ac:dyDescent="0.2">
      <c r="A385" s="12">
        <v>49</v>
      </c>
      <c r="B385" s="5" t="s">
        <v>808</v>
      </c>
      <c r="C385" s="6" t="s">
        <v>487</v>
      </c>
      <c r="D385" s="7">
        <v>37323</v>
      </c>
      <c r="E385" s="6" t="s">
        <v>450</v>
      </c>
      <c r="F385" s="6" t="s">
        <v>1085</v>
      </c>
      <c r="G385" s="5">
        <v>3</v>
      </c>
      <c r="H385" s="27"/>
      <c r="I385" s="1"/>
    </row>
    <row r="386" spans="1:9" ht="25.5" customHeight="1" x14ac:dyDescent="0.2">
      <c r="A386" s="12"/>
      <c r="B386" s="5" t="s">
        <v>808</v>
      </c>
      <c r="C386" s="6" t="s">
        <v>487</v>
      </c>
      <c r="D386" s="7">
        <v>37471</v>
      </c>
      <c r="E386" s="6" t="s">
        <v>497</v>
      </c>
      <c r="F386" s="6" t="s">
        <v>1086</v>
      </c>
      <c r="G386" s="5">
        <v>3</v>
      </c>
      <c r="H386" s="27"/>
      <c r="I386" s="1"/>
    </row>
    <row r="387" spans="1:9" ht="25.5" customHeight="1" x14ac:dyDescent="0.2">
      <c r="A387" s="12"/>
      <c r="B387" s="5">
        <v>20011012</v>
      </c>
      <c r="C387" s="6" t="s">
        <v>487</v>
      </c>
      <c r="D387" s="7">
        <v>37323</v>
      </c>
      <c r="E387" s="6" t="s">
        <v>591</v>
      </c>
      <c r="F387" s="6" t="s">
        <v>592</v>
      </c>
      <c r="G387" s="5">
        <v>3</v>
      </c>
      <c r="H387" s="27"/>
      <c r="I387" s="1"/>
    </row>
    <row r="388" spans="1:9" ht="25.5" customHeight="1" x14ac:dyDescent="0.2">
      <c r="A388" s="12"/>
      <c r="B388" s="5" t="s">
        <v>808</v>
      </c>
      <c r="C388" s="6" t="s">
        <v>487</v>
      </c>
      <c r="D388" s="7">
        <v>37471</v>
      </c>
      <c r="E388" s="6" t="s">
        <v>593</v>
      </c>
      <c r="F388" s="6" t="s">
        <v>1087</v>
      </c>
      <c r="G388" s="5">
        <v>3</v>
      </c>
      <c r="H388" s="27"/>
      <c r="I388" s="1"/>
    </row>
    <row r="389" spans="1:9" ht="25.5" customHeight="1" x14ac:dyDescent="0.2">
      <c r="A389" s="12"/>
      <c r="B389" s="5" t="s">
        <v>808</v>
      </c>
      <c r="C389" s="6" t="s">
        <v>487</v>
      </c>
      <c r="D389" s="7">
        <v>37471</v>
      </c>
      <c r="E389" s="6" t="s">
        <v>617</v>
      </c>
      <c r="F389" s="6" t="s">
        <v>648</v>
      </c>
      <c r="G389" s="5">
        <v>1</v>
      </c>
      <c r="H389" s="27"/>
      <c r="I389" s="1"/>
    </row>
    <row r="390" spans="1:9" ht="25.5" customHeight="1" x14ac:dyDescent="0.2">
      <c r="A390" s="12"/>
      <c r="B390" s="5" t="s">
        <v>808</v>
      </c>
      <c r="C390" s="6" t="s">
        <v>487</v>
      </c>
      <c r="D390" s="7">
        <v>37471</v>
      </c>
      <c r="E390" s="6" t="s">
        <v>742</v>
      </c>
      <c r="F390" s="6" t="s">
        <v>776</v>
      </c>
      <c r="G390" s="5">
        <v>2</v>
      </c>
      <c r="H390" s="27"/>
      <c r="I390" s="1"/>
    </row>
    <row r="391" spans="1:9" ht="25.5" customHeight="1" x14ac:dyDescent="0.2">
      <c r="A391" s="12"/>
      <c r="B391" s="5" t="s">
        <v>808</v>
      </c>
      <c r="C391" s="6" t="s">
        <v>487</v>
      </c>
      <c r="D391" s="7">
        <v>37471</v>
      </c>
      <c r="E391" s="6" t="s">
        <v>892</v>
      </c>
      <c r="F391" s="6" t="s">
        <v>893</v>
      </c>
      <c r="G391" s="5">
        <v>3</v>
      </c>
      <c r="H391" s="27"/>
      <c r="I391" s="1"/>
    </row>
    <row r="392" spans="1:9" ht="14.25" customHeight="1" x14ac:dyDescent="0.2">
      <c r="A392" s="12"/>
      <c r="B392" s="5"/>
      <c r="C392" s="6"/>
      <c r="D392" s="7"/>
      <c r="E392" s="6"/>
      <c r="F392" s="6"/>
      <c r="G392" s="9">
        <f>SUM(G385:G391)</f>
        <v>18</v>
      </c>
      <c r="H392" s="15">
        <f>G392*312000</f>
        <v>5616000</v>
      </c>
      <c r="I392" s="1"/>
    </row>
    <row r="393" spans="1:9" ht="14.25" customHeight="1" x14ac:dyDescent="0.2">
      <c r="A393" s="12">
        <v>50</v>
      </c>
      <c r="B393" s="5" t="s">
        <v>1037</v>
      </c>
      <c r="C393" s="6" t="s">
        <v>488</v>
      </c>
      <c r="D393" s="7">
        <v>37563</v>
      </c>
      <c r="E393" s="6" t="s">
        <v>450</v>
      </c>
      <c r="F393" s="6" t="s">
        <v>1085</v>
      </c>
      <c r="G393" s="5">
        <v>3</v>
      </c>
      <c r="H393" s="27"/>
      <c r="I393" s="1"/>
    </row>
    <row r="394" spans="1:9" ht="14.25" customHeight="1" x14ac:dyDescent="0.2">
      <c r="A394" s="12"/>
      <c r="B394" s="5" t="s">
        <v>1037</v>
      </c>
      <c r="C394" s="6" t="s">
        <v>488</v>
      </c>
      <c r="D394" s="7">
        <v>37326</v>
      </c>
      <c r="E394" s="6" t="s">
        <v>497</v>
      </c>
      <c r="F394" s="6" t="s">
        <v>1086</v>
      </c>
      <c r="G394" s="5">
        <v>3</v>
      </c>
      <c r="H394" s="27"/>
      <c r="I394" s="1"/>
    </row>
    <row r="395" spans="1:9" ht="14.25" customHeight="1" x14ac:dyDescent="0.2">
      <c r="A395" s="12"/>
      <c r="B395" s="5">
        <v>20011015</v>
      </c>
      <c r="C395" s="6" t="s">
        <v>488</v>
      </c>
      <c r="D395" s="7">
        <v>37563</v>
      </c>
      <c r="E395" s="6" t="s">
        <v>591</v>
      </c>
      <c r="F395" s="6" t="s">
        <v>592</v>
      </c>
      <c r="G395" s="5">
        <v>3</v>
      </c>
      <c r="H395" s="27"/>
      <c r="I395" s="1"/>
    </row>
    <row r="396" spans="1:9" ht="14.25" customHeight="1" x14ac:dyDescent="0.2">
      <c r="A396" s="12"/>
      <c r="B396" s="5" t="s">
        <v>1037</v>
      </c>
      <c r="C396" s="6" t="s">
        <v>488</v>
      </c>
      <c r="D396" s="7">
        <v>37326</v>
      </c>
      <c r="E396" s="6" t="s">
        <v>593</v>
      </c>
      <c r="F396" s="6" t="s">
        <v>1087</v>
      </c>
      <c r="G396" s="5">
        <v>3</v>
      </c>
      <c r="H396" s="27"/>
      <c r="I396" s="1"/>
    </row>
    <row r="397" spans="1:9" ht="14.25" customHeight="1" x14ac:dyDescent="0.2">
      <c r="A397" s="12"/>
      <c r="B397" s="5">
        <v>20011015</v>
      </c>
      <c r="C397" s="6" t="s">
        <v>488</v>
      </c>
      <c r="D397" s="7">
        <v>37563</v>
      </c>
      <c r="E397" s="6" t="s">
        <v>742</v>
      </c>
      <c r="F397" s="6" t="s">
        <v>1104</v>
      </c>
      <c r="G397" s="5">
        <v>2</v>
      </c>
      <c r="H397" s="27"/>
      <c r="I397" s="1"/>
    </row>
    <row r="398" spans="1:9" ht="25.5" customHeight="1" x14ac:dyDescent="0.2">
      <c r="A398" s="12"/>
      <c r="B398" s="5" t="s">
        <v>1037</v>
      </c>
      <c r="C398" s="6" t="s">
        <v>488</v>
      </c>
      <c r="D398" s="7">
        <v>37326</v>
      </c>
      <c r="E398" s="6" t="s">
        <v>892</v>
      </c>
      <c r="F398" s="6" t="s">
        <v>893</v>
      </c>
      <c r="G398" s="5">
        <v>3</v>
      </c>
      <c r="H398" s="27"/>
      <c r="I398" s="1"/>
    </row>
    <row r="399" spans="1:9" ht="14.25" customHeight="1" x14ac:dyDescent="0.2">
      <c r="A399" s="12"/>
      <c r="B399" s="5"/>
      <c r="C399" s="6"/>
      <c r="D399" s="7"/>
      <c r="E399" s="6"/>
      <c r="F399" s="6"/>
      <c r="G399" s="9">
        <f>SUM(G393:G398)</f>
        <v>17</v>
      </c>
      <c r="H399" s="15">
        <f>G399*312000</f>
        <v>5304000</v>
      </c>
      <c r="I399" s="1"/>
    </row>
    <row r="400" spans="1:9" ht="14.25" customHeight="1" x14ac:dyDescent="0.2">
      <c r="A400" s="12">
        <v>51</v>
      </c>
      <c r="B400" s="5" t="s">
        <v>836</v>
      </c>
      <c r="C400" s="6" t="s">
        <v>242</v>
      </c>
      <c r="D400" s="7">
        <v>37433</v>
      </c>
      <c r="E400" s="6" t="s">
        <v>450</v>
      </c>
      <c r="F400" s="6" t="s">
        <v>1085</v>
      </c>
      <c r="G400" s="5">
        <v>3</v>
      </c>
      <c r="H400" s="27"/>
      <c r="I400" s="1"/>
    </row>
    <row r="401" spans="1:9" ht="14.25" customHeight="1" x14ac:dyDescent="0.2">
      <c r="A401" s="12"/>
      <c r="B401" s="5" t="s">
        <v>836</v>
      </c>
      <c r="C401" s="6" t="s">
        <v>242</v>
      </c>
      <c r="D401" s="7" t="s">
        <v>522</v>
      </c>
      <c r="E401" s="6" t="s">
        <v>497</v>
      </c>
      <c r="F401" s="6" t="s">
        <v>1086</v>
      </c>
      <c r="G401" s="5">
        <v>3</v>
      </c>
      <c r="H401" s="27"/>
      <c r="I401" s="1"/>
    </row>
    <row r="402" spans="1:9" ht="14.25" customHeight="1" x14ac:dyDescent="0.2">
      <c r="A402" s="12"/>
      <c r="B402" s="5">
        <v>20011019</v>
      </c>
      <c r="C402" s="6" t="s">
        <v>242</v>
      </c>
      <c r="D402" s="7">
        <v>37433</v>
      </c>
      <c r="E402" s="6" t="s">
        <v>591</v>
      </c>
      <c r="F402" s="6" t="s">
        <v>592</v>
      </c>
      <c r="G402" s="5">
        <v>3</v>
      </c>
      <c r="H402" s="27"/>
      <c r="I402" s="1"/>
    </row>
    <row r="403" spans="1:9" ht="14.25" customHeight="1" x14ac:dyDescent="0.2">
      <c r="A403" s="12"/>
      <c r="B403" s="5" t="s">
        <v>836</v>
      </c>
      <c r="C403" s="6" t="s">
        <v>242</v>
      </c>
      <c r="D403" s="7" t="s">
        <v>522</v>
      </c>
      <c r="E403" s="6" t="s">
        <v>593</v>
      </c>
      <c r="F403" s="6" t="s">
        <v>1087</v>
      </c>
      <c r="G403" s="5">
        <v>3</v>
      </c>
      <c r="H403" s="27"/>
      <c r="I403" s="1"/>
    </row>
    <row r="404" spans="1:9" ht="14.25" customHeight="1" x14ac:dyDescent="0.2">
      <c r="A404" s="12"/>
      <c r="B404" s="5" t="s">
        <v>836</v>
      </c>
      <c r="C404" s="6" t="s">
        <v>242</v>
      </c>
      <c r="D404" s="7" t="s">
        <v>522</v>
      </c>
      <c r="E404" s="6" t="s">
        <v>742</v>
      </c>
      <c r="F404" s="6" t="s">
        <v>821</v>
      </c>
      <c r="G404" s="5">
        <v>2</v>
      </c>
      <c r="H404" s="27"/>
      <c r="I404" s="1"/>
    </row>
    <row r="405" spans="1:9" ht="14.25" customHeight="1" x14ac:dyDescent="0.2">
      <c r="A405" s="12"/>
      <c r="B405" s="5" t="s">
        <v>836</v>
      </c>
      <c r="C405" s="6" t="s">
        <v>242</v>
      </c>
      <c r="D405" s="7" t="s">
        <v>522</v>
      </c>
      <c r="E405" s="6" t="s">
        <v>742</v>
      </c>
      <c r="F405" s="6" t="s">
        <v>821</v>
      </c>
      <c r="G405" s="5">
        <v>2</v>
      </c>
      <c r="H405" s="27"/>
      <c r="I405" s="1"/>
    </row>
    <row r="406" spans="1:9" ht="25.5" customHeight="1" x14ac:dyDescent="0.2">
      <c r="A406" s="12"/>
      <c r="B406" s="5" t="s">
        <v>836</v>
      </c>
      <c r="C406" s="6" t="s">
        <v>242</v>
      </c>
      <c r="D406" s="7" t="s">
        <v>522</v>
      </c>
      <c r="E406" s="6" t="s">
        <v>892</v>
      </c>
      <c r="F406" s="6" t="s">
        <v>893</v>
      </c>
      <c r="G406" s="5">
        <v>3</v>
      </c>
      <c r="H406" s="27"/>
      <c r="I406" s="1"/>
    </row>
    <row r="407" spans="1:9" ht="14.25" customHeight="1" x14ac:dyDescent="0.2">
      <c r="A407" s="12"/>
      <c r="B407" s="5"/>
      <c r="C407" s="6"/>
      <c r="D407" s="7"/>
      <c r="E407" s="6"/>
      <c r="F407" s="6"/>
      <c r="G407" s="9">
        <f>SUM(G400:G406)</f>
        <v>19</v>
      </c>
      <c r="H407" s="15">
        <f>G407*312000</f>
        <v>5928000</v>
      </c>
      <c r="I407" s="1"/>
    </row>
    <row r="408" spans="1:9" ht="14.25" customHeight="1" x14ac:dyDescent="0.2">
      <c r="A408" s="12">
        <v>52</v>
      </c>
      <c r="B408" s="5" t="s">
        <v>1039</v>
      </c>
      <c r="C408" s="6" t="s">
        <v>492</v>
      </c>
      <c r="D408" s="7">
        <v>37288</v>
      </c>
      <c r="E408" s="6" t="s">
        <v>450</v>
      </c>
      <c r="F408" s="6" t="s">
        <v>1085</v>
      </c>
      <c r="G408" s="5">
        <v>3</v>
      </c>
      <c r="H408" s="27"/>
      <c r="I408" s="1"/>
    </row>
    <row r="409" spans="1:9" ht="14.25" customHeight="1" x14ac:dyDescent="0.2">
      <c r="A409" s="12"/>
      <c r="B409" s="5" t="s">
        <v>1039</v>
      </c>
      <c r="C409" s="6" t="s">
        <v>492</v>
      </c>
      <c r="D409" s="7">
        <v>37258</v>
      </c>
      <c r="E409" s="6" t="s">
        <v>497</v>
      </c>
      <c r="F409" s="6" t="s">
        <v>1086</v>
      </c>
      <c r="G409" s="5">
        <v>3</v>
      </c>
      <c r="H409" s="27"/>
      <c r="I409" s="1"/>
    </row>
    <row r="410" spans="1:9" ht="14.25" customHeight="1" x14ac:dyDescent="0.2">
      <c r="A410" s="12"/>
      <c r="B410" s="5">
        <v>20011020</v>
      </c>
      <c r="C410" s="6" t="s">
        <v>492</v>
      </c>
      <c r="D410" s="7">
        <v>37288</v>
      </c>
      <c r="E410" s="6" t="s">
        <v>591</v>
      </c>
      <c r="F410" s="6" t="s">
        <v>592</v>
      </c>
      <c r="G410" s="5">
        <v>3</v>
      </c>
      <c r="H410" s="27"/>
      <c r="I410" s="1"/>
    </row>
    <row r="411" spans="1:9" ht="14.25" customHeight="1" x14ac:dyDescent="0.2">
      <c r="A411" s="12"/>
      <c r="B411" s="5" t="s">
        <v>1039</v>
      </c>
      <c r="C411" s="6" t="s">
        <v>492</v>
      </c>
      <c r="D411" s="7">
        <v>37258</v>
      </c>
      <c r="E411" s="6" t="s">
        <v>593</v>
      </c>
      <c r="F411" s="6" t="s">
        <v>1087</v>
      </c>
      <c r="G411" s="5">
        <v>3</v>
      </c>
      <c r="H411" s="27"/>
      <c r="I411" s="1"/>
    </row>
    <row r="412" spans="1:9" ht="14.25" customHeight="1" x14ac:dyDescent="0.2">
      <c r="A412" s="12"/>
      <c r="B412" s="5" t="s">
        <v>1039</v>
      </c>
      <c r="C412" s="6" t="s">
        <v>492</v>
      </c>
      <c r="D412" s="7">
        <v>37258</v>
      </c>
      <c r="E412" s="6" t="s">
        <v>742</v>
      </c>
      <c r="F412" s="6" t="s">
        <v>755</v>
      </c>
      <c r="G412" s="5">
        <v>2</v>
      </c>
      <c r="H412" s="27"/>
      <c r="I412" s="1"/>
    </row>
    <row r="413" spans="1:9" ht="25.5" customHeight="1" x14ac:dyDescent="0.2">
      <c r="A413" s="12"/>
      <c r="B413" s="5" t="s">
        <v>1039</v>
      </c>
      <c r="C413" s="6" t="s">
        <v>492</v>
      </c>
      <c r="D413" s="7">
        <v>37258</v>
      </c>
      <c r="E413" s="6" t="s">
        <v>892</v>
      </c>
      <c r="F413" s="6" t="s">
        <v>893</v>
      </c>
      <c r="G413" s="5">
        <v>3</v>
      </c>
      <c r="H413" s="27"/>
      <c r="I413" s="1"/>
    </row>
    <row r="414" spans="1:9" ht="14.25" customHeight="1" x14ac:dyDescent="0.2">
      <c r="A414" s="12"/>
      <c r="B414" s="5"/>
      <c r="C414" s="6"/>
      <c r="D414" s="7"/>
      <c r="E414" s="6"/>
      <c r="F414" s="6"/>
      <c r="G414" s="9">
        <f>SUM(G408:G413)</f>
        <v>17</v>
      </c>
      <c r="H414" s="15">
        <f>G414*312000</f>
        <v>5304000</v>
      </c>
      <c r="I414" s="1"/>
    </row>
    <row r="415" spans="1:9" ht="21.75" customHeight="1" x14ac:dyDescent="0.2">
      <c r="A415" s="12">
        <v>53</v>
      </c>
      <c r="B415" s="5" t="s">
        <v>1038</v>
      </c>
      <c r="C415" s="6" t="s">
        <v>490</v>
      </c>
      <c r="D415" s="7">
        <v>37618</v>
      </c>
      <c r="E415" s="6" t="s">
        <v>450</v>
      </c>
      <c r="F415" s="6" t="s">
        <v>1085</v>
      </c>
      <c r="G415" s="5">
        <v>3</v>
      </c>
      <c r="H415" s="133"/>
      <c r="I415" s="161" t="s">
        <v>1935</v>
      </c>
    </row>
    <row r="416" spans="1:9" ht="21.75" customHeight="1" x14ac:dyDescent="0.2">
      <c r="A416" s="12"/>
      <c r="B416" s="5" t="s">
        <v>1038</v>
      </c>
      <c r="C416" s="6" t="s">
        <v>490</v>
      </c>
      <c r="D416" s="7" t="s">
        <v>523</v>
      </c>
      <c r="E416" s="6" t="s">
        <v>497</v>
      </c>
      <c r="F416" s="6" t="s">
        <v>1086</v>
      </c>
      <c r="G416" s="5">
        <v>3</v>
      </c>
      <c r="H416" s="133"/>
      <c r="I416" s="161"/>
    </row>
    <row r="417" spans="1:9" ht="21.75" customHeight="1" x14ac:dyDescent="0.2">
      <c r="A417" s="12"/>
      <c r="B417" s="5">
        <v>20011023</v>
      </c>
      <c r="C417" s="6" t="s">
        <v>490</v>
      </c>
      <c r="D417" s="7">
        <v>37618</v>
      </c>
      <c r="E417" s="6" t="s">
        <v>591</v>
      </c>
      <c r="F417" s="6" t="s">
        <v>592</v>
      </c>
      <c r="G417" s="5">
        <v>3</v>
      </c>
      <c r="H417" s="133"/>
      <c r="I417" s="161"/>
    </row>
    <row r="418" spans="1:9" ht="21.75" customHeight="1" x14ac:dyDescent="0.2">
      <c r="A418" s="12"/>
      <c r="B418" s="5" t="s">
        <v>1038</v>
      </c>
      <c r="C418" s="6" t="s">
        <v>490</v>
      </c>
      <c r="D418" s="7" t="s">
        <v>523</v>
      </c>
      <c r="E418" s="6" t="s">
        <v>593</v>
      </c>
      <c r="F418" s="6" t="s">
        <v>1087</v>
      </c>
      <c r="G418" s="5">
        <v>3</v>
      </c>
      <c r="H418" s="133"/>
      <c r="I418" s="161"/>
    </row>
    <row r="419" spans="1:9" ht="21.75" customHeight="1" x14ac:dyDescent="0.2">
      <c r="A419" s="12"/>
      <c r="B419" s="5" t="s">
        <v>1038</v>
      </c>
      <c r="C419" s="6" t="s">
        <v>490</v>
      </c>
      <c r="D419" s="7" t="s">
        <v>523</v>
      </c>
      <c r="E419" s="6" t="s">
        <v>617</v>
      </c>
      <c r="F419" s="6" t="s">
        <v>648</v>
      </c>
      <c r="G419" s="5">
        <v>1</v>
      </c>
      <c r="H419" s="133"/>
      <c r="I419" s="161"/>
    </row>
    <row r="420" spans="1:9" ht="21.75" customHeight="1" x14ac:dyDescent="0.2">
      <c r="A420" s="12"/>
      <c r="B420" s="5" t="s">
        <v>1038</v>
      </c>
      <c r="C420" s="6" t="s">
        <v>490</v>
      </c>
      <c r="D420" s="7" t="s">
        <v>523</v>
      </c>
      <c r="E420" s="6" t="s">
        <v>742</v>
      </c>
      <c r="F420" s="6" t="s">
        <v>755</v>
      </c>
      <c r="G420" s="5">
        <v>2</v>
      </c>
      <c r="H420" s="133"/>
      <c r="I420" s="161"/>
    </row>
    <row r="421" spans="1:9" ht="48" customHeight="1" x14ac:dyDescent="0.2">
      <c r="A421" s="12"/>
      <c r="B421" s="5" t="s">
        <v>1038</v>
      </c>
      <c r="C421" s="6" t="s">
        <v>490</v>
      </c>
      <c r="D421" s="7" t="s">
        <v>523</v>
      </c>
      <c r="E421" s="6" t="s">
        <v>892</v>
      </c>
      <c r="F421" s="6" t="s">
        <v>893</v>
      </c>
      <c r="G421" s="5">
        <v>3</v>
      </c>
      <c r="H421" s="133"/>
      <c r="I421" s="161"/>
    </row>
    <row r="422" spans="1:9" ht="14.25" customHeight="1" x14ac:dyDescent="0.2">
      <c r="A422" s="12"/>
      <c r="B422" s="5"/>
      <c r="C422" s="6"/>
      <c r="D422" s="7"/>
      <c r="E422" s="6"/>
      <c r="F422" s="6"/>
      <c r="G422" s="9">
        <f>SUM(G415:G421)</f>
        <v>18</v>
      </c>
      <c r="H422" s="133">
        <f>G422*312000*0.3</f>
        <v>1684800</v>
      </c>
      <c r="I422" s="161"/>
    </row>
    <row r="423" spans="1:9" ht="14.25" customHeight="1" x14ac:dyDescent="0.2">
      <c r="A423" s="12">
        <v>54</v>
      </c>
      <c r="B423" s="5" t="s">
        <v>689</v>
      </c>
      <c r="C423" s="6" t="s">
        <v>491</v>
      </c>
      <c r="D423" s="7">
        <v>37402</v>
      </c>
      <c r="E423" s="6" t="s">
        <v>450</v>
      </c>
      <c r="F423" s="6" t="s">
        <v>1085</v>
      </c>
      <c r="G423" s="5">
        <v>3</v>
      </c>
      <c r="H423" s="27"/>
      <c r="I423" s="1"/>
    </row>
    <row r="424" spans="1:9" ht="14.25" customHeight="1" x14ac:dyDescent="0.2">
      <c r="A424" s="12"/>
      <c r="B424" s="5" t="s">
        <v>689</v>
      </c>
      <c r="C424" s="6" t="s">
        <v>491</v>
      </c>
      <c r="D424" s="7" t="s">
        <v>509</v>
      </c>
      <c r="E424" s="6" t="s">
        <v>497</v>
      </c>
      <c r="F424" s="6" t="s">
        <v>1086</v>
      </c>
      <c r="G424" s="5">
        <v>3</v>
      </c>
      <c r="H424" s="27"/>
      <c r="I424" s="1"/>
    </row>
    <row r="425" spans="1:9" ht="14.25" customHeight="1" x14ac:dyDescent="0.2">
      <c r="A425" s="12"/>
      <c r="B425" s="5">
        <v>20011036</v>
      </c>
      <c r="C425" s="6" t="s">
        <v>491</v>
      </c>
      <c r="D425" s="7">
        <v>37402</v>
      </c>
      <c r="E425" s="6" t="s">
        <v>591</v>
      </c>
      <c r="F425" s="6" t="s">
        <v>592</v>
      </c>
      <c r="G425" s="5">
        <v>3</v>
      </c>
      <c r="H425" s="27"/>
      <c r="I425" s="1"/>
    </row>
    <row r="426" spans="1:9" ht="14.25" customHeight="1" x14ac:dyDescent="0.2">
      <c r="A426" s="12"/>
      <c r="B426" s="5" t="s">
        <v>689</v>
      </c>
      <c r="C426" s="6" t="s">
        <v>491</v>
      </c>
      <c r="D426" s="7" t="s">
        <v>509</v>
      </c>
      <c r="E426" s="6" t="s">
        <v>593</v>
      </c>
      <c r="F426" s="6" t="s">
        <v>1087</v>
      </c>
      <c r="G426" s="5">
        <v>3</v>
      </c>
      <c r="H426" s="27"/>
      <c r="I426" s="1"/>
    </row>
    <row r="427" spans="1:9" ht="14.25" customHeight="1" x14ac:dyDescent="0.2">
      <c r="A427" s="12"/>
      <c r="B427" s="5" t="s">
        <v>689</v>
      </c>
      <c r="C427" s="6" t="s">
        <v>491</v>
      </c>
      <c r="D427" s="7" t="s">
        <v>509</v>
      </c>
      <c r="E427" s="6" t="s">
        <v>655</v>
      </c>
      <c r="F427" s="6" t="s">
        <v>678</v>
      </c>
      <c r="G427" s="5">
        <v>1</v>
      </c>
      <c r="H427" s="27"/>
      <c r="I427" s="1"/>
    </row>
    <row r="428" spans="1:9" ht="14.25" customHeight="1" x14ac:dyDescent="0.2">
      <c r="A428" s="12"/>
      <c r="B428" s="5" t="s">
        <v>689</v>
      </c>
      <c r="C428" s="6" t="s">
        <v>491</v>
      </c>
      <c r="D428" s="7" t="s">
        <v>509</v>
      </c>
      <c r="E428" s="6" t="s">
        <v>742</v>
      </c>
      <c r="F428" s="6" t="s">
        <v>816</v>
      </c>
      <c r="G428" s="5">
        <v>2</v>
      </c>
      <c r="H428" s="27"/>
      <c r="I428" s="1"/>
    </row>
    <row r="429" spans="1:9" ht="25.5" customHeight="1" x14ac:dyDescent="0.2">
      <c r="A429" s="12"/>
      <c r="B429" s="5" t="s">
        <v>689</v>
      </c>
      <c r="C429" s="6" t="s">
        <v>491</v>
      </c>
      <c r="D429" s="7" t="s">
        <v>509</v>
      </c>
      <c r="E429" s="6" t="s">
        <v>892</v>
      </c>
      <c r="F429" s="6" t="s">
        <v>893</v>
      </c>
      <c r="G429" s="5">
        <v>3</v>
      </c>
      <c r="H429" s="27"/>
      <c r="I429" s="1"/>
    </row>
    <row r="430" spans="1:9" ht="14.25" customHeight="1" x14ac:dyDescent="0.2">
      <c r="A430" s="12"/>
      <c r="B430" s="5"/>
      <c r="C430" s="6"/>
      <c r="D430" s="7"/>
      <c r="E430" s="6"/>
      <c r="F430" s="6"/>
      <c r="G430" s="9">
        <f>SUM(G423:G429)</f>
        <v>18</v>
      </c>
      <c r="H430" s="15">
        <f>G430*312000</f>
        <v>5616000</v>
      </c>
      <c r="I430" s="1"/>
    </row>
    <row r="431" spans="1:9" ht="21.75" customHeight="1" x14ac:dyDescent="0.2">
      <c r="A431" s="12">
        <v>55</v>
      </c>
      <c r="B431" s="5" t="s">
        <v>812</v>
      </c>
      <c r="C431" s="6" t="s">
        <v>495</v>
      </c>
      <c r="D431" s="7">
        <v>37360</v>
      </c>
      <c r="E431" s="6" t="s">
        <v>450</v>
      </c>
      <c r="F431" s="6" t="s">
        <v>1085</v>
      </c>
      <c r="G431" s="5">
        <v>3</v>
      </c>
      <c r="H431" s="27"/>
      <c r="I431" s="161" t="s">
        <v>1940</v>
      </c>
    </row>
    <row r="432" spans="1:9" ht="21.75" customHeight="1" x14ac:dyDescent="0.2">
      <c r="A432" s="12"/>
      <c r="B432" s="5" t="s">
        <v>812</v>
      </c>
      <c r="C432" s="6" t="s">
        <v>495</v>
      </c>
      <c r="D432" s="7" t="s">
        <v>525</v>
      </c>
      <c r="E432" s="6" t="s">
        <v>497</v>
      </c>
      <c r="F432" s="6" t="s">
        <v>1086</v>
      </c>
      <c r="G432" s="5">
        <v>3</v>
      </c>
      <c r="H432" s="27"/>
      <c r="I432" s="161"/>
    </row>
    <row r="433" spans="1:9" ht="21.75" customHeight="1" x14ac:dyDescent="0.2">
      <c r="A433" s="12"/>
      <c r="B433" s="5">
        <v>20011042</v>
      </c>
      <c r="C433" s="6" t="s">
        <v>495</v>
      </c>
      <c r="D433" s="7">
        <v>37360</v>
      </c>
      <c r="E433" s="6" t="s">
        <v>591</v>
      </c>
      <c r="F433" s="6" t="s">
        <v>592</v>
      </c>
      <c r="G433" s="5">
        <v>3</v>
      </c>
      <c r="H433" s="27"/>
      <c r="I433" s="161"/>
    </row>
    <row r="434" spans="1:9" ht="21.75" customHeight="1" x14ac:dyDescent="0.2">
      <c r="A434" s="12"/>
      <c r="B434" s="5" t="s">
        <v>812</v>
      </c>
      <c r="C434" s="6" t="s">
        <v>495</v>
      </c>
      <c r="D434" s="7" t="s">
        <v>525</v>
      </c>
      <c r="E434" s="6" t="s">
        <v>593</v>
      </c>
      <c r="F434" s="6" t="s">
        <v>1087</v>
      </c>
      <c r="G434" s="5">
        <v>3</v>
      </c>
      <c r="H434" s="27"/>
      <c r="I434" s="161"/>
    </row>
    <row r="435" spans="1:9" ht="21.75" customHeight="1" x14ac:dyDescent="0.2">
      <c r="A435" s="12"/>
      <c r="B435" s="5" t="s">
        <v>812</v>
      </c>
      <c r="C435" s="6" t="s">
        <v>495</v>
      </c>
      <c r="D435" s="7" t="s">
        <v>525</v>
      </c>
      <c r="E435" s="6" t="s">
        <v>617</v>
      </c>
      <c r="F435" s="6" t="s">
        <v>648</v>
      </c>
      <c r="G435" s="5">
        <v>1</v>
      </c>
      <c r="H435" s="27"/>
      <c r="I435" s="161"/>
    </row>
    <row r="436" spans="1:9" ht="21.75" customHeight="1" x14ac:dyDescent="0.2">
      <c r="A436" s="12"/>
      <c r="B436" s="5" t="s">
        <v>812</v>
      </c>
      <c r="C436" s="6" t="s">
        <v>495</v>
      </c>
      <c r="D436" s="7" t="s">
        <v>525</v>
      </c>
      <c r="E436" s="6" t="s">
        <v>742</v>
      </c>
      <c r="F436" s="6" t="s">
        <v>776</v>
      </c>
      <c r="G436" s="5">
        <v>2</v>
      </c>
      <c r="H436" s="27"/>
      <c r="I436" s="161"/>
    </row>
    <row r="437" spans="1:9" ht="47.25" customHeight="1" x14ac:dyDescent="0.2">
      <c r="A437" s="12"/>
      <c r="B437" s="5" t="s">
        <v>812</v>
      </c>
      <c r="C437" s="6" t="s">
        <v>495</v>
      </c>
      <c r="D437" s="7" t="s">
        <v>525</v>
      </c>
      <c r="E437" s="6" t="s">
        <v>892</v>
      </c>
      <c r="F437" s="6" t="s">
        <v>893</v>
      </c>
      <c r="G437" s="5">
        <v>3</v>
      </c>
      <c r="H437" s="27"/>
      <c r="I437" s="161"/>
    </row>
    <row r="438" spans="1:9" ht="14.25" customHeight="1" x14ac:dyDescent="0.2">
      <c r="A438" s="12"/>
      <c r="B438" s="5"/>
      <c r="C438" s="6"/>
      <c r="D438" s="7"/>
      <c r="E438" s="6"/>
      <c r="F438" s="6"/>
      <c r="G438" s="9">
        <f>SUM(G431:G437)</f>
        <v>18</v>
      </c>
      <c r="H438" s="15">
        <f>G438*312000-1000000</f>
        <v>4616000</v>
      </c>
      <c r="I438" s="161"/>
    </row>
    <row r="439" spans="1:9" ht="14.25" customHeight="1" x14ac:dyDescent="0.2">
      <c r="A439" s="12">
        <v>56</v>
      </c>
      <c r="B439" s="5" t="s">
        <v>856</v>
      </c>
      <c r="C439" s="6" t="s">
        <v>218</v>
      </c>
      <c r="D439" s="7">
        <v>37316</v>
      </c>
      <c r="E439" s="6" t="s">
        <v>450</v>
      </c>
      <c r="F439" s="6" t="s">
        <v>1085</v>
      </c>
      <c r="G439" s="5">
        <v>3</v>
      </c>
      <c r="H439" s="27"/>
      <c r="I439" s="1"/>
    </row>
    <row r="440" spans="1:9" ht="14.25" customHeight="1" x14ac:dyDescent="0.2">
      <c r="A440" s="12"/>
      <c r="B440" s="5" t="s">
        <v>856</v>
      </c>
      <c r="C440" s="6" t="s">
        <v>218</v>
      </c>
      <c r="D440" s="7">
        <v>37259</v>
      </c>
      <c r="E440" s="6" t="s">
        <v>497</v>
      </c>
      <c r="F440" s="6" t="s">
        <v>1086</v>
      </c>
      <c r="G440" s="5">
        <v>3</v>
      </c>
      <c r="H440" s="27"/>
      <c r="I440" s="1"/>
    </row>
    <row r="441" spans="1:9" ht="14.25" customHeight="1" x14ac:dyDescent="0.2">
      <c r="A441" s="12"/>
      <c r="B441" s="5">
        <v>20011050</v>
      </c>
      <c r="C441" s="6" t="s">
        <v>218</v>
      </c>
      <c r="D441" s="7">
        <v>37316</v>
      </c>
      <c r="E441" s="6" t="s">
        <v>591</v>
      </c>
      <c r="F441" s="6" t="s">
        <v>592</v>
      </c>
      <c r="G441" s="5">
        <v>3</v>
      </c>
      <c r="H441" s="27"/>
      <c r="I441" s="1"/>
    </row>
    <row r="442" spans="1:9" ht="14.25" customHeight="1" x14ac:dyDescent="0.2">
      <c r="A442" s="12"/>
      <c r="B442" s="5" t="s">
        <v>856</v>
      </c>
      <c r="C442" s="6" t="s">
        <v>218</v>
      </c>
      <c r="D442" s="7">
        <v>37259</v>
      </c>
      <c r="E442" s="6" t="s">
        <v>593</v>
      </c>
      <c r="F442" s="6" t="s">
        <v>1087</v>
      </c>
      <c r="G442" s="5">
        <v>3</v>
      </c>
      <c r="H442" s="27"/>
      <c r="I442" s="1"/>
    </row>
    <row r="443" spans="1:9" ht="14.25" customHeight="1" x14ac:dyDescent="0.2">
      <c r="A443" s="12"/>
      <c r="B443" s="5" t="s">
        <v>856</v>
      </c>
      <c r="C443" s="6" t="s">
        <v>218</v>
      </c>
      <c r="D443" s="7">
        <v>37259</v>
      </c>
      <c r="E443" s="6" t="s">
        <v>617</v>
      </c>
      <c r="F443" s="6" t="s">
        <v>651</v>
      </c>
      <c r="G443" s="5">
        <v>1</v>
      </c>
      <c r="H443" s="27"/>
      <c r="I443" s="1"/>
    </row>
    <row r="444" spans="1:9" ht="14.25" customHeight="1" x14ac:dyDescent="0.2">
      <c r="A444" s="12"/>
      <c r="B444" s="5" t="s">
        <v>856</v>
      </c>
      <c r="C444" s="6" t="s">
        <v>218</v>
      </c>
      <c r="D444" s="7">
        <v>37259</v>
      </c>
      <c r="E444" s="6" t="s">
        <v>742</v>
      </c>
      <c r="F444" s="6" t="s">
        <v>846</v>
      </c>
      <c r="G444" s="5">
        <v>2</v>
      </c>
      <c r="H444" s="27"/>
      <c r="I444" s="1"/>
    </row>
    <row r="445" spans="1:9" ht="25.5" customHeight="1" x14ac:dyDescent="0.2">
      <c r="A445" s="12"/>
      <c r="B445" s="5" t="s">
        <v>856</v>
      </c>
      <c r="C445" s="6" t="s">
        <v>218</v>
      </c>
      <c r="D445" s="7">
        <v>37259</v>
      </c>
      <c r="E445" s="6" t="s">
        <v>892</v>
      </c>
      <c r="F445" s="6" t="s">
        <v>893</v>
      </c>
      <c r="G445" s="5">
        <v>3</v>
      </c>
      <c r="H445" s="27"/>
      <c r="I445" s="1"/>
    </row>
    <row r="446" spans="1:9" ht="14.25" customHeight="1" x14ac:dyDescent="0.2">
      <c r="A446" s="12"/>
      <c r="B446" s="5"/>
      <c r="C446" s="6"/>
      <c r="D446" s="7"/>
      <c r="E446" s="6"/>
      <c r="F446" s="6"/>
      <c r="G446" s="9">
        <f>SUM(G439:G445)</f>
        <v>18</v>
      </c>
      <c r="H446" s="15">
        <f>G446*312000</f>
        <v>5616000</v>
      </c>
      <c r="I446" s="1"/>
    </row>
    <row r="447" spans="1:9" ht="14.25" customHeight="1" x14ac:dyDescent="0.2">
      <c r="A447" s="12">
        <v>57</v>
      </c>
      <c r="B447" s="5" t="s">
        <v>857</v>
      </c>
      <c r="C447" s="6" t="s">
        <v>496</v>
      </c>
      <c r="D447" s="7">
        <v>37263</v>
      </c>
      <c r="E447" s="6" t="s">
        <v>450</v>
      </c>
      <c r="F447" s="6" t="s">
        <v>1085</v>
      </c>
      <c r="G447" s="5">
        <v>3</v>
      </c>
      <c r="H447" s="27"/>
      <c r="I447" s="1"/>
    </row>
    <row r="448" spans="1:9" ht="14.25" customHeight="1" x14ac:dyDescent="0.2">
      <c r="A448" s="12"/>
      <c r="B448" s="5" t="s">
        <v>857</v>
      </c>
      <c r="C448" s="6" t="s">
        <v>496</v>
      </c>
      <c r="D448" s="7">
        <v>37438</v>
      </c>
      <c r="E448" s="6" t="s">
        <v>497</v>
      </c>
      <c r="F448" s="6" t="s">
        <v>1086</v>
      </c>
      <c r="G448" s="5">
        <v>3</v>
      </c>
      <c r="H448" s="27"/>
      <c r="I448" s="1"/>
    </row>
    <row r="449" spans="1:9" ht="14.25" customHeight="1" x14ac:dyDescent="0.2">
      <c r="A449" s="12"/>
      <c r="B449" s="5">
        <v>20011052</v>
      </c>
      <c r="C449" s="6" t="s">
        <v>496</v>
      </c>
      <c r="D449" s="7">
        <v>37263</v>
      </c>
      <c r="E449" s="6" t="s">
        <v>591</v>
      </c>
      <c r="F449" s="6" t="s">
        <v>592</v>
      </c>
      <c r="G449" s="5">
        <v>3</v>
      </c>
      <c r="H449" s="27"/>
      <c r="I449" s="1"/>
    </row>
    <row r="450" spans="1:9" ht="14.25" customHeight="1" x14ac:dyDescent="0.2">
      <c r="A450" s="12"/>
      <c r="B450" s="5" t="s">
        <v>857</v>
      </c>
      <c r="C450" s="6" t="s">
        <v>496</v>
      </c>
      <c r="D450" s="7">
        <v>37438</v>
      </c>
      <c r="E450" s="6" t="s">
        <v>593</v>
      </c>
      <c r="F450" s="6" t="s">
        <v>1087</v>
      </c>
      <c r="G450" s="5">
        <v>3</v>
      </c>
      <c r="H450" s="27"/>
      <c r="I450" s="1"/>
    </row>
    <row r="451" spans="1:9" ht="14.25" customHeight="1" x14ac:dyDescent="0.2">
      <c r="A451" s="12"/>
      <c r="B451" s="5" t="s">
        <v>857</v>
      </c>
      <c r="C451" s="6" t="s">
        <v>496</v>
      </c>
      <c r="D451" s="7">
        <v>37438</v>
      </c>
      <c r="E451" s="6" t="s">
        <v>614</v>
      </c>
      <c r="F451" s="6" t="s">
        <v>615</v>
      </c>
      <c r="G451" s="5">
        <v>1</v>
      </c>
      <c r="H451" s="27"/>
      <c r="I451" s="1"/>
    </row>
    <row r="452" spans="1:9" ht="14.25" customHeight="1" x14ac:dyDescent="0.2">
      <c r="A452" s="12"/>
      <c r="B452" s="5" t="s">
        <v>857</v>
      </c>
      <c r="C452" s="6" t="s">
        <v>496</v>
      </c>
      <c r="D452" s="7">
        <v>37438</v>
      </c>
      <c r="E452" s="6" t="s">
        <v>742</v>
      </c>
      <c r="F452" s="6" t="s">
        <v>846</v>
      </c>
      <c r="G452" s="5">
        <v>2</v>
      </c>
      <c r="H452" s="27"/>
      <c r="I452" s="1"/>
    </row>
    <row r="453" spans="1:9" ht="25.5" customHeight="1" x14ac:dyDescent="0.2">
      <c r="A453" s="12"/>
      <c r="B453" s="5" t="s">
        <v>857</v>
      </c>
      <c r="C453" s="6" t="s">
        <v>496</v>
      </c>
      <c r="D453" s="7">
        <v>37438</v>
      </c>
      <c r="E453" s="6" t="s">
        <v>892</v>
      </c>
      <c r="F453" s="6" t="s">
        <v>893</v>
      </c>
      <c r="G453" s="5">
        <v>3</v>
      </c>
      <c r="H453" s="27"/>
      <c r="I453" s="1"/>
    </row>
    <row r="454" spans="1:9" ht="15" customHeight="1" x14ac:dyDescent="0.2">
      <c r="A454" s="12"/>
      <c r="B454" s="21"/>
      <c r="C454" s="21"/>
      <c r="D454" s="71"/>
      <c r="E454" s="21"/>
      <c r="F454" s="96"/>
      <c r="G454" s="15">
        <f>SUM(G447:G453)</f>
        <v>18</v>
      </c>
      <c r="H454" s="15">
        <f>G454*312000</f>
        <v>5616000</v>
      </c>
      <c r="I454" s="1"/>
    </row>
  </sheetData>
  <autoFilter ref="A4:H454"/>
  <mergeCells count="10">
    <mergeCell ref="A1:C1"/>
    <mergeCell ref="A2:C2"/>
    <mergeCell ref="I415:I422"/>
    <mergeCell ref="I431:I438"/>
    <mergeCell ref="A3:I3"/>
    <mergeCell ref="I103:I111"/>
    <mergeCell ref="I178:I184"/>
    <mergeCell ref="I201:I209"/>
    <mergeCell ref="I275:I282"/>
    <mergeCell ref="I306:I313"/>
  </mergeCells>
  <pageMargins left="0" right="0" top="0.1" bottom="0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opLeftCell="A44" workbookViewId="0">
      <selection activeCell="C53" sqref="C53"/>
    </sheetView>
  </sheetViews>
  <sheetFormatPr defaultRowHeight="22.5" customHeight="1" x14ac:dyDescent="0.2"/>
  <cols>
    <col min="1" max="1" width="4" style="22" customWidth="1"/>
    <col min="2" max="2" width="8.42578125" style="22" customWidth="1"/>
    <col min="3" max="3" width="19.5703125" style="24" customWidth="1"/>
    <col min="4" max="4" width="8.5703125" style="39" customWidth="1"/>
    <col min="5" max="5" width="31" style="24" customWidth="1"/>
    <col min="6" max="6" width="8.85546875" style="24" customWidth="1"/>
    <col min="7" max="7" width="5.42578125" style="22" customWidth="1"/>
    <col min="8" max="8" width="8.42578125" style="23" customWidth="1"/>
    <col min="9" max="9" width="8.42578125" style="2" customWidth="1"/>
    <col min="10" max="16384" width="9.140625" style="22"/>
  </cols>
  <sheetData>
    <row r="1" spans="1:9" ht="22.5" customHeight="1" x14ac:dyDescent="0.2">
      <c r="A1" s="160" t="s">
        <v>1114</v>
      </c>
      <c r="B1" s="160"/>
      <c r="C1" s="160"/>
      <c r="D1" s="40"/>
      <c r="E1" s="20"/>
      <c r="F1" s="20"/>
      <c r="G1" s="44"/>
      <c r="H1" s="13"/>
    </row>
    <row r="2" spans="1:9" ht="22.5" customHeight="1" x14ac:dyDescent="0.2">
      <c r="A2" s="136" t="s">
        <v>1112</v>
      </c>
      <c r="B2" s="136"/>
      <c r="C2" s="136"/>
      <c r="D2" s="40"/>
      <c r="E2" s="20"/>
      <c r="F2" s="20"/>
      <c r="G2" s="44"/>
      <c r="H2" s="13"/>
    </row>
    <row r="3" spans="1:9" ht="40.5" customHeight="1" x14ac:dyDescent="0.2">
      <c r="A3" s="163" t="s">
        <v>1115</v>
      </c>
      <c r="B3" s="163"/>
      <c r="C3" s="163"/>
      <c r="D3" s="163"/>
      <c r="E3" s="163"/>
      <c r="F3" s="163"/>
      <c r="G3" s="163"/>
      <c r="H3" s="163"/>
      <c r="I3" s="163"/>
    </row>
    <row r="4" spans="1:9" ht="27.75" customHeight="1" x14ac:dyDescent="0.2">
      <c r="A4" s="18" t="s">
        <v>962</v>
      </c>
      <c r="B4" s="9" t="s">
        <v>910</v>
      </c>
      <c r="C4" s="72" t="s">
        <v>914</v>
      </c>
      <c r="D4" s="37" t="s">
        <v>915</v>
      </c>
      <c r="E4" s="9" t="s">
        <v>911</v>
      </c>
      <c r="F4" s="10" t="s">
        <v>912</v>
      </c>
      <c r="G4" s="9" t="s">
        <v>913</v>
      </c>
      <c r="H4" s="15" t="s">
        <v>963</v>
      </c>
      <c r="I4" s="3" t="s">
        <v>1924</v>
      </c>
    </row>
    <row r="5" spans="1:9" ht="15" customHeight="1" x14ac:dyDescent="0.2">
      <c r="A5" s="12">
        <v>1</v>
      </c>
      <c r="B5" s="5">
        <v>20010529</v>
      </c>
      <c r="C5" s="73" t="s">
        <v>318</v>
      </c>
      <c r="D5" s="74">
        <v>37610</v>
      </c>
      <c r="E5" s="6" t="s">
        <v>310</v>
      </c>
      <c r="F5" s="6" t="s">
        <v>311</v>
      </c>
      <c r="G5" s="5">
        <v>3</v>
      </c>
      <c r="H5" s="133"/>
      <c r="I5" s="161" t="s">
        <v>1937</v>
      </c>
    </row>
    <row r="6" spans="1:9" ht="15" customHeight="1" x14ac:dyDescent="0.2">
      <c r="A6" s="12"/>
      <c r="B6" s="5" t="s">
        <v>823</v>
      </c>
      <c r="C6" s="73" t="s">
        <v>318</v>
      </c>
      <c r="D6" s="74" t="s">
        <v>500</v>
      </c>
      <c r="E6" s="6" t="s">
        <v>742</v>
      </c>
      <c r="F6" s="6" t="s">
        <v>821</v>
      </c>
      <c r="G6" s="5">
        <v>2</v>
      </c>
      <c r="H6" s="133"/>
      <c r="I6" s="161"/>
    </row>
    <row r="7" spans="1:9" ht="15" customHeight="1" x14ac:dyDescent="0.2">
      <c r="A7" s="12"/>
      <c r="B7" s="5" t="s">
        <v>823</v>
      </c>
      <c r="C7" s="73" t="s">
        <v>318</v>
      </c>
      <c r="D7" s="74" t="s">
        <v>500</v>
      </c>
      <c r="E7" s="6" t="s">
        <v>742</v>
      </c>
      <c r="F7" s="6" t="s">
        <v>821</v>
      </c>
      <c r="G7" s="5">
        <v>2</v>
      </c>
      <c r="H7" s="133"/>
      <c r="I7" s="161"/>
    </row>
    <row r="8" spans="1:9" ht="15" customHeight="1" x14ac:dyDescent="0.2">
      <c r="A8" s="12"/>
      <c r="B8" s="5" t="s">
        <v>823</v>
      </c>
      <c r="C8" s="73" t="s">
        <v>318</v>
      </c>
      <c r="D8" s="74" t="s">
        <v>500</v>
      </c>
      <c r="E8" s="6" t="s">
        <v>859</v>
      </c>
      <c r="F8" s="6" t="s">
        <v>860</v>
      </c>
      <c r="G8" s="5">
        <v>3</v>
      </c>
      <c r="H8" s="133"/>
      <c r="I8" s="161"/>
    </row>
    <row r="9" spans="1:9" ht="15" customHeight="1" x14ac:dyDescent="0.2">
      <c r="A9" s="12"/>
      <c r="B9" s="5">
        <v>20010529</v>
      </c>
      <c r="C9" s="73" t="s">
        <v>318</v>
      </c>
      <c r="D9" s="74">
        <v>37610</v>
      </c>
      <c r="E9" s="6" t="s">
        <v>1092</v>
      </c>
      <c r="F9" s="6" t="s">
        <v>1093</v>
      </c>
      <c r="G9" s="5">
        <v>3</v>
      </c>
      <c r="H9" s="133"/>
      <c r="I9" s="161"/>
    </row>
    <row r="10" spans="1:9" ht="15" customHeight="1" x14ac:dyDescent="0.2">
      <c r="A10" s="12"/>
      <c r="B10" s="5">
        <v>20010529</v>
      </c>
      <c r="C10" s="73" t="s">
        <v>318</v>
      </c>
      <c r="D10" s="74">
        <v>37610</v>
      </c>
      <c r="E10" s="6" t="s">
        <v>1102</v>
      </c>
      <c r="F10" s="6" t="s">
        <v>1103</v>
      </c>
      <c r="G10" s="5">
        <v>3</v>
      </c>
      <c r="H10" s="133"/>
      <c r="I10" s="161"/>
    </row>
    <row r="11" spans="1:9" ht="15" customHeight="1" x14ac:dyDescent="0.2">
      <c r="A11" s="12"/>
      <c r="B11" s="5">
        <v>20010529</v>
      </c>
      <c r="C11" s="73" t="s">
        <v>318</v>
      </c>
      <c r="D11" s="74">
        <v>37610</v>
      </c>
      <c r="E11" s="6" t="s">
        <v>1094</v>
      </c>
      <c r="F11" s="6" t="s">
        <v>1095</v>
      </c>
      <c r="G11" s="5">
        <v>3</v>
      </c>
      <c r="H11" s="133"/>
      <c r="I11" s="161"/>
    </row>
    <row r="12" spans="1:9" ht="15" customHeight="1" x14ac:dyDescent="0.2">
      <c r="A12" s="12"/>
      <c r="B12" s="5" t="s">
        <v>823</v>
      </c>
      <c r="C12" s="73" t="s">
        <v>318</v>
      </c>
      <c r="D12" s="74" t="s">
        <v>500</v>
      </c>
      <c r="E12" s="6" t="s">
        <v>906</v>
      </c>
      <c r="F12" s="6" t="s">
        <v>907</v>
      </c>
      <c r="G12" s="5">
        <v>3</v>
      </c>
      <c r="H12" s="133"/>
      <c r="I12" s="161"/>
    </row>
    <row r="13" spans="1:9" ht="15" customHeight="1" x14ac:dyDescent="0.2">
      <c r="A13" s="12"/>
      <c r="B13" s="5"/>
      <c r="C13" s="73"/>
      <c r="D13" s="74"/>
      <c r="E13" s="6"/>
      <c r="F13" s="6"/>
      <c r="G13" s="9">
        <f>SUM(G5:G12)</f>
        <v>22</v>
      </c>
      <c r="H13" s="133">
        <v>0</v>
      </c>
      <c r="I13" s="161"/>
    </row>
    <row r="14" spans="1:9" ht="15" customHeight="1" x14ac:dyDescent="0.2">
      <c r="A14" s="12">
        <v>2</v>
      </c>
      <c r="B14" s="5" t="s">
        <v>789</v>
      </c>
      <c r="C14" s="73" t="s">
        <v>790</v>
      </c>
      <c r="D14" s="74" t="s">
        <v>791</v>
      </c>
      <c r="E14" s="6" t="s">
        <v>742</v>
      </c>
      <c r="F14" s="6" t="s">
        <v>776</v>
      </c>
      <c r="G14" s="5">
        <v>2</v>
      </c>
      <c r="H14" s="27"/>
      <c r="I14" s="1"/>
    </row>
    <row r="15" spans="1:9" ht="15" customHeight="1" x14ac:dyDescent="0.2">
      <c r="A15" s="12"/>
      <c r="B15" s="5">
        <v>20010548</v>
      </c>
      <c r="C15" s="73" t="s">
        <v>790</v>
      </c>
      <c r="D15" s="74">
        <v>37552</v>
      </c>
      <c r="E15" s="6" t="s">
        <v>1105</v>
      </c>
      <c r="F15" s="6" t="s">
        <v>1106</v>
      </c>
      <c r="G15" s="5">
        <v>3</v>
      </c>
      <c r="H15" s="27"/>
      <c r="I15" s="1"/>
    </row>
    <row r="16" spans="1:9" ht="15" customHeight="1" x14ac:dyDescent="0.2">
      <c r="A16" s="12"/>
      <c r="B16" s="5" t="s">
        <v>789</v>
      </c>
      <c r="C16" s="73" t="s">
        <v>790</v>
      </c>
      <c r="D16" s="74" t="s">
        <v>791</v>
      </c>
      <c r="E16" s="6" t="s">
        <v>859</v>
      </c>
      <c r="F16" s="6" t="s">
        <v>860</v>
      </c>
      <c r="G16" s="5">
        <v>3</v>
      </c>
      <c r="H16" s="27"/>
      <c r="I16" s="1"/>
    </row>
    <row r="17" spans="1:9" ht="15" customHeight="1" x14ac:dyDescent="0.2">
      <c r="A17" s="12"/>
      <c r="B17" s="5">
        <v>20010548</v>
      </c>
      <c r="C17" s="73" t="s">
        <v>790</v>
      </c>
      <c r="D17" s="74">
        <v>37552</v>
      </c>
      <c r="E17" s="6" t="s">
        <v>1092</v>
      </c>
      <c r="F17" s="6" t="s">
        <v>1093</v>
      </c>
      <c r="G17" s="5">
        <v>3</v>
      </c>
      <c r="H17" s="27"/>
      <c r="I17" s="1"/>
    </row>
    <row r="18" spans="1:9" ht="15" customHeight="1" x14ac:dyDescent="0.2">
      <c r="A18" s="12"/>
      <c r="B18" s="5" t="s">
        <v>789</v>
      </c>
      <c r="C18" s="73" t="s">
        <v>790</v>
      </c>
      <c r="D18" s="74" t="s">
        <v>791</v>
      </c>
      <c r="E18" s="6" t="s">
        <v>861</v>
      </c>
      <c r="F18" s="6" t="s">
        <v>862</v>
      </c>
      <c r="G18" s="5">
        <v>3</v>
      </c>
      <c r="H18" s="27"/>
      <c r="I18" s="1"/>
    </row>
    <row r="19" spans="1:9" ht="15" customHeight="1" x14ac:dyDescent="0.2">
      <c r="A19" s="12"/>
      <c r="B19" s="5"/>
      <c r="C19" s="75"/>
      <c r="D19" s="76"/>
      <c r="E19" s="6"/>
      <c r="F19" s="6"/>
      <c r="G19" s="9">
        <f>SUM(G14:G18)</f>
        <v>14</v>
      </c>
      <c r="H19" s="15">
        <f>G19*318600</f>
        <v>4460400</v>
      </c>
      <c r="I19" s="1"/>
    </row>
    <row r="20" spans="1:9" ht="15" customHeight="1" x14ac:dyDescent="0.2">
      <c r="A20" s="12">
        <v>3</v>
      </c>
      <c r="B20" s="5">
        <v>20010566</v>
      </c>
      <c r="C20" s="75" t="s">
        <v>352</v>
      </c>
      <c r="D20" s="76">
        <v>37257</v>
      </c>
      <c r="E20" s="6" t="s">
        <v>310</v>
      </c>
      <c r="F20" s="6" t="s">
        <v>311</v>
      </c>
      <c r="G20" s="5">
        <v>3</v>
      </c>
      <c r="H20" s="27"/>
      <c r="I20" s="1"/>
    </row>
    <row r="21" spans="1:9" ht="15" customHeight="1" x14ac:dyDescent="0.2">
      <c r="A21" s="12"/>
      <c r="B21" s="5" t="s">
        <v>830</v>
      </c>
      <c r="C21" s="73" t="s">
        <v>352</v>
      </c>
      <c r="D21" s="74">
        <v>37257</v>
      </c>
      <c r="E21" s="6" t="s">
        <v>742</v>
      </c>
      <c r="F21" s="6" t="s">
        <v>821</v>
      </c>
      <c r="G21" s="5">
        <v>2</v>
      </c>
      <c r="H21" s="27"/>
      <c r="I21" s="1"/>
    </row>
    <row r="22" spans="1:9" ht="15" customHeight="1" x14ac:dyDescent="0.2">
      <c r="A22" s="12"/>
      <c r="B22" s="5" t="s">
        <v>830</v>
      </c>
      <c r="C22" s="73" t="s">
        <v>352</v>
      </c>
      <c r="D22" s="74">
        <v>37257</v>
      </c>
      <c r="E22" s="6" t="s">
        <v>742</v>
      </c>
      <c r="F22" s="6" t="s">
        <v>821</v>
      </c>
      <c r="G22" s="5">
        <v>2</v>
      </c>
      <c r="H22" s="27"/>
      <c r="I22" s="1"/>
    </row>
    <row r="23" spans="1:9" ht="15" customHeight="1" x14ac:dyDescent="0.2">
      <c r="A23" s="12"/>
      <c r="B23" s="5" t="s">
        <v>830</v>
      </c>
      <c r="C23" s="73" t="s">
        <v>352</v>
      </c>
      <c r="D23" s="74">
        <v>37257</v>
      </c>
      <c r="E23" s="6" t="s">
        <v>859</v>
      </c>
      <c r="F23" s="6" t="s">
        <v>860</v>
      </c>
      <c r="G23" s="5">
        <v>3</v>
      </c>
      <c r="H23" s="27"/>
      <c r="I23" s="1"/>
    </row>
    <row r="24" spans="1:9" ht="15" customHeight="1" x14ac:dyDescent="0.2">
      <c r="A24" s="12"/>
      <c r="B24" s="5">
        <v>20010566</v>
      </c>
      <c r="C24" s="73" t="s">
        <v>352</v>
      </c>
      <c r="D24" s="74">
        <v>37257</v>
      </c>
      <c r="E24" s="6" t="s">
        <v>1092</v>
      </c>
      <c r="F24" s="6" t="s">
        <v>1093</v>
      </c>
      <c r="G24" s="5">
        <v>3</v>
      </c>
      <c r="H24" s="27"/>
      <c r="I24" s="1"/>
    </row>
    <row r="25" spans="1:9" ht="15" customHeight="1" x14ac:dyDescent="0.2">
      <c r="A25" s="12"/>
      <c r="B25" s="5">
        <v>20010566</v>
      </c>
      <c r="C25" s="73" t="s">
        <v>352</v>
      </c>
      <c r="D25" s="74">
        <v>37257</v>
      </c>
      <c r="E25" s="6" t="s">
        <v>1102</v>
      </c>
      <c r="F25" s="6" t="s">
        <v>1103</v>
      </c>
      <c r="G25" s="5">
        <v>3</v>
      </c>
      <c r="H25" s="27"/>
      <c r="I25" s="1"/>
    </row>
    <row r="26" spans="1:9" ht="15" customHeight="1" x14ac:dyDescent="0.2">
      <c r="A26" s="12"/>
      <c r="B26" s="5" t="s">
        <v>830</v>
      </c>
      <c r="C26" s="73" t="s">
        <v>352</v>
      </c>
      <c r="D26" s="74">
        <v>37257</v>
      </c>
      <c r="E26" s="6" t="s">
        <v>906</v>
      </c>
      <c r="F26" s="6" t="s">
        <v>907</v>
      </c>
      <c r="G26" s="5">
        <v>3</v>
      </c>
      <c r="H26" s="27"/>
      <c r="I26" s="1"/>
    </row>
    <row r="27" spans="1:9" ht="15" customHeight="1" x14ac:dyDescent="0.2">
      <c r="A27" s="12"/>
      <c r="B27" s="5"/>
      <c r="C27" s="73"/>
      <c r="D27" s="74"/>
      <c r="E27" s="6"/>
      <c r="F27" s="6"/>
      <c r="G27" s="9">
        <f>SUM(G20:G26)</f>
        <v>19</v>
      </c>
      <c r="H27" s="15">
        <f>G27*318600</f>
        <v>6053400</v>
      </c>
      <c r="I27" s="1"/>
    </row>
    <row r="28" spans="1:9" ht="15" customHeight="1" x14ac:dyDescent="0.2">
      <c r="A28" s="12">
        <v>4</v>
      </c>
      <c r="B28" s="5">
        <v>20010581</v>
      </c>
      <c r="C28" s="73" t="s">
        <v>360</v>
      </c>
      <c r="D28" s="74">
        <v>37278</v>
      </c>
      <c r="E28" s="6" t="s">
        <v>310</v>
      </c>
      <c r="F28" s="6" t="s">
        <v>311</v>
      </c>
      <c r="G28" s="5">
        <v>3</v>
      </c>
      <c r="H28" s="27"/>
      <c r="I28" s="1"/>
    </row>
    <row r="29" spans="1:9" ht="15" customHeight="1" x14ac:dyDescent="0.2">
      <c r="A29" s="12"/>
      <c r="B29" s="5" t="s">
        <v>1065</v>
      </c>
      <c r="C29" s="73" t="s">
        <v>360</v>
      </c>
      <c r="D29" s="74" t="s">
        <v>157</v>
      </c>
      <c r="E29" s="6" t="s">
        <v>655</v>
      </c>
      <c r="F29" s="6" t="s">
        <v>675</v>
      </c>
      <c r="G29" s="5">
        <v>1</v>
      </c>
      <c r="H29" s="27"/>
      <c r="I29" s="1"/>
    </row>
    <row r="30" spans="1:9" ht="15" customHeight="1" x14ac:dyDescent="0.2">
      <c r="A30" s="12"/>
      <c r="B30" s="5" t="s">
        <v>1065</v>
      </c>
      <c r="C30" s="73" t="s">
        <v>360</v>
      </c>
      <c r="D30" s="74" t="s">
        <v>157</v>
      </c>
      <c r="E30" s="6" t="s">
        <v>742</v>
      </c>
      <c r="F30" s="6" t="s">
        <v>755</v>
      </c>
      <c r="G30" s="5">
        <v>2</v>
      </c>
      <c r="H30" s="27"/>
      <c r="I30" s="1"/>
    </row>
    <row r="31" spans="1:9" ht="15" customHeight="1" x14ac:dyDescent="0.2">
      <c r="A31" s="12"/>
      <c r="B31" s="5" t="s">
        <v>1065</v>
      </c>
      <c r="C31" s="73" t="s">
        <v>360</v>
      </c>
      <c r="D31" s="74" t="s">
        <v>157</v>
      </c>
      <c r="E31" s="6" t="s">
        <v>859</v>
      </c>
      <c r="F31" s="6" t="s">
        <v>860</v>
      </c>
      <c r="G31" s="5">
        <v>3</v>
      </c>
      <c r="H31" s="27"/>
      <c r="I31" s="1"/>
    </row>
    <row r="32" spans="1:9" ht="15" customHeight="1" x14ac:dyDescent="0.2">
      <c r="A32" s="12"/>
      <c r="B32" s="5">
        <v>20010581</v>
      </c>
      <c r="C32" s="73" t="s">
        <v>360</v>
      </c>
      <c r="D32" s="74">
        <v>37278</v>
      </c>
      <c r="E32" s="6" t="s">
        <v>1092</v>
      </c>
      <c r="F32" s="6" t="s">
        <v>1093</v>
      </c>
      <c r="G32" s="5">
        <v>3</v>
      </c>
      <c r="H32" s="27"/>
      <c r="I32" s="1"/>
    </row>
    <row r="33" spans="1:9" ht="15" customHeight="1" x14ac:dyDescent="0.2">
      <c r="A33" s="12"/>
      <c r="B33" s="5">
        <v>20010581</v>
      </c>
      <c r="C33" s="73" t="s">
        <v>360</v>
      </c>
      <c r="D33" s="74">
        <v>37278</v>
      </c>
      <c r="E33" s="6" t="s">
        <v>1102</v>
      </c>
      <c r="F33" s="6" t="s">
        <v>1103</v>
      </c>
      <c r="G33" s="5">
        <v>3</v>
      </c>
      <c r="H33" s="27"/>
      <c r="I33" s="1"/>
    </row>
    <row r="34" spans="1:9" ht="15" customHeight="1" x14ac:dyDescent="0.2">
      <c r="A34" s="12"/>
      <c r="B34" s="5">
        <v>20010581</v>
      </c>
      <c r="C34" s="73" t="s">
        <v>360</v>
      </c>
      <c r="D34" s="74">
        <v>37278</v>
      </c>
      <c r="E34" s="6" t="s">
        <v>1094</v>
      </c>
      <c r="F34" s="6" t="s">
        <v>1095</v>
      </c>
      <c r="G34" s="5">
        <v>3</v>
      </c>
      <c r="H34" s="27"/>
      <c r="I34" s="1"/>
    </row>
    <row r="35" spans="1:9" ht="15" customHeight="1" x14ac:dyDescent="0.2">
      <c r="A35" s="12"/>
      <c r="B35" s="5" t="s">
        <v>1065</v>
      </c>
      <c r="C35" s="77" t="s">
        <v>360</v>
      </c>
      <c r="D35" s="78" t="s">
        <v>157</v>
      </c>
      <c r="E35" s="6" t="s">
        <v>906</v>
      </c>
      <c r="F35" s="6" t="s">
        <v>907</v>
      </c>
      <c r="G35" s="5">
        <v>3</v>
      </c>
      <c r="H35" s="27"/>
      <c r="I35" s="1"/>
    </row>
    <row r="36" spans="1:9" ht="15" customHeight="1" x14ac:dyDescent="0.2">
      <c r="A36" s="12"/>
      <c r="B36" s="5"/>
      <c r="C36" s="77"/>
      <c r="D36" s="78"/>
      <c r="E36" s="6"/>
      <c r="F36" s="6"/>
      <c r="G36" s="9">
        <f>SUM(G28:G35)</f>
        <v>21</v>
      </c>
      <c r="H36" s="15">
        <f>G36*318600</f>
        <v>6690600</v>
      </c>
      <c r="I36" s="1"/>
    </row>
    <row r="37" spans="1:9" ht="15" customHeight="1" x14ac:dyDescent="0.2">
      <c r="A37" s="12">
        <v>5</v>
      </c>
      <c r="B37" s="5">
        <v>20010584</v>
      </c>
      <c r="C37" s="73" t="s">
        <v>362</v>
      </c>
      <c r="D37" s="74">
        <v>37037</v>
      </c>
      <c r="E37" s="6" t="s">
        <v>310</v>
      </c>
      <c r="F37" s="6" t="s">
        <v>311</v>
      </c>
      <c r="G37" s="5">
        <v>3</v>
      </c>
      <c r="H37" s="27"/>
      <c r="I37" s="1"/>
    </row>
    <row r="38" spans="1:9" ht="15" customHeight="1" x14ac:dyDescent="0.2">
      <c r="A38" s="12"/>
      <c r="B38" s="5" t="s">
        <v>1069</v>
      </c>
      <c r="C38" s="73" t="s">
        <v>362</v>
      </c>
      <c r="D38" s="74" t="s">
        <v>756</v>
      </c>
      <c r="E38" s="6" t="s">
        <v>742</v>
      </c>
      <c r="F38" s="6" t="s">
        <v>755</v>
      </c>
      <c r="G38" s="5">
        <v>2</v>
      </c>
      <c r="H38" s="27"/>
      <c r="I38" s="1"/>
    </row>
    <row r="39" spans="1:9" ht="15" customHeight="1" x14ac:dyDescent="0.2">
      <c r="A39" s="12"/>
      <c r="B39" s="5" t="s">
        <v>1069</v>
      </c>
      <c r="C39" s="73" t="s">
        <v>362</v>
      </c>
      <c r="D39" s="74" t="s">
        <v>756</v>
      </c>
      <c r="E39" s="6" t="s">
        <v>859</v>
      </c>
      <c r="F39" s="6" t="s">
        <v>860</v>
      </c>
      <c r="G39" s="5">
        <v>3</v>
      </c>
      <c r="H39" s="27"/>
      <c r="I39" s="1"/>
    </row>
    <row r="40" spans="1:9" ht="15" customHeight="1" x14ac:dyDescent="0.2">
      <c r="A40" s="12"/>
      <c r="B40" s="5">
        <v>20010584</v>
      </c>
      <c r="C40" s="73" t="s">
        <v>362</v>
      </c>
      <c r="D40" s="74">
        <v>37037</v>
      </c>
      <c r="E40" s="6" t="s">
        <v>1092</v>
      </c>
      <c r="F40" s="6" t="s">
        <v>1093</v>
      </c>
      <c r="G40" s="5">
        <v>3</v>
      </c>
      <c r="H40" s="27"/>
      <c r="I40" s="1"/>
    </row>
    <row r="41" spans="1:9" ht="15" customHeight="1" x14ac:dyDescent="0.2">
      <c r="A41" s="12"/>
      <c r="B41" s="5" t="s">
        <v>1069</v>
      </c>
      <c r="C41" s="73" t="s">
        <v>362</v>
      </c>
      <c r="D41" s="74" t="s">
        <v>756</v>
      </c>
      <c r="E41" s="6" t="s">
        <v>861</v>
      </c>
      <c r="F41" s="6" t="s">
        <v>862</v>
      </c>
      <c r="G41" s="5">
        <v>3</v>
      </c>
      <c r="H41" s="27"/>
      <c r="I41" s="1"/>
    </row>
    <row r="42" spans="1:9" ht="15" customHeight="1" x14ac:dyDescent="0.2">
      <c r="A42" s="12"/>
      <c r="B42" s="5">
        <v>20010584</v>
      </c>
      <c r="C42" s="73" t="s">
        <v>362</v>
      </c>
      <c r="D42" s="74">
        <v>37037</v>
      </c>
      <c r="E42" s="6" t="s">
        <v>1102</v>
      </c>
      <c r="F42" s="6" t="s">
        <v>1103</v>
      </c>
      <c r="G42" s="5">
        <v>3</v>
      </c>
      <c r="H42" s="27"/>
      <c r="I42" s="1"/>
    </row>
    <row r="43" spans="1:9" ht="15" customHeight="1" x14ac:dyDescent="0.2">
      <c r="A43" s="12"/>
      <c r="B43" s="5" t="s">
        <v>1069</v>
      </c>
      <c r="C43" s="73" t="s">
        <v>362</v>
      </c>
      <c r="D43" s="74" t="s">
        <v>756</v>
      </c>
      <c r="E43" s="6" t="s">
        <v>906</v>
      </c>
      <c r="F43" s="6" t="s">
        <v>907</v>
      </c>
      <c r="G43" s="5">
        <v>3</v>
      </c>
      <c r="H43" s="27"/>
      <c r="I43" s="1"/>
    </row>
    <row r="44" spans="1:9" ht="15" customHeight="1" x14ac:dyDescent="0.2">
      <c r="A44" s="12"/>
      <c r="B44" s="5"/>
      <c r="C44" s="73"/>
      <c r="D44" s="74"/>
      <c r="E44" s="6"/>
      <c r="F44" s="6"/>
      <c r="G44" s="9">
        <f>SUM(G37:G43)</f>
        <v>20</v>
      </c>
      <c r="H44" s="15">
        <f>G44*318600</f>
        <v>6372000</v>
      </c>
      <c r="I44" s="1"/>
    </row>
    <row r="45" spans="1:9" ht="13.5" customHeight="1" x14ac:dyDescent="0.2">
      <c r="A45" s="12">
        <v>6</v>
      </c>
      <c r="B45" s="5">
        <v>20010591</v>
      </c>
      <c r="C45" s="73" t="s">
        <v>369</v>
      </c>
      <c r="D45" s="74">
        <v>37303</v>
      </c>
      <c r="E45" s="6" t="s">
        <v>310</v>
      </c>
      <c r="F45" s="6" t="s">
        <v>311</v>
      </c>
      <c r="G45" s="5">
        <v>3</v>
      </c>
      <c r="H45" s="27"/>
      <c r="I45" s="1"/>
    </row>
    <row r="46" spans="1:9" ht="13.5" customHeight="1" x14ac:dyDescent="0.2">
      <c r="A46" s="12"/>
      <c r="B46" s="5" t="s">
        <v>805</v>
      </c>
      <c r="C46" s="73" t="s">
        <v>369</v>
      </c>
      <c r="D46" s="74" t="s">
        <v>653</v>
      </c>
      <c r="E46" s="6" t="s">
        <v>617</v>
      </c>
      <c r="F46" s="6" t="s">
        <v>651</v>
      </c>
      <c r="G46" s="5">
        <v>1</v>
      </c>
      <c r="H46" s="27"/>
      <c r="I46" s="1"/>
    </row>
    <row r="47" spans="1:9" ht="13.5" customHeight="1" x14ac:dyDescent="0.2">
      <c r="A47" s="12"/>
      <c r="B47" s="5" t="s">
        <v>805</v>
      </c>
      <c r="C47" s="73" t="s">
        <v>369</v>
      </c>
      <c r="D47" s="74" t="s">
        <v>653</v>
      </c>
      <c r="E47" s="6" t="s">
        <v>742</v>
      </c>
      <c r="F47" s="6" t="s">
        <v>776</v>
      </c>
      <c r="G47" s="5">
        <v>2</v>
      </c>
      <c r="H47" s="27"/>
      <c r="I47" s="1"/>
    </row>
    <row r="48" spans="1:9" ht="13.5" customHeight="1" x14ac:dyDescent="0.2">
      <c r="A48" s="12"/>
      <c r="B48" s="5" t="s">
        <v>805</v>
      </c>
      <c r="C48" s="73" t="s">
        <v>369</v>
      </c>
      <c r="D48" s="74" t="s">
        <v>653</v>
      </c>
      <c r="E48" s="6" t="s">
        <v>859</v>
      </c>
      <c r="F48" s="6" t="s">
        <v>860</v>
      </c>
      <c r="G48" s="5">
        <v>3</v>
      </c>
      <c r="H48" s="27"/>
      <c r="I48" s="1"/>
    </row>
    <row r="49" spans="1:9" ht="13.5" customHeight="1" x14ac:dyDescent="0.2">
      <c r="A49" s="12"/>
      <c r="B49" s="5">
        <v>20010591</v>
      </c>
      <c r="C49" s="73" t="s">
        <v>369</v>
      </c>
      <c r="D49" s="74">
        <v>37303</v>
      </c>
      <c r="E49" s="6" t="s">
        <v>1092</v>
      </c>
      <c r="F49" s="6" t="s">
        <v>1093</v>
      </c>
      <c r="G49" s="5">
        <v>3</v>
      </c>
      <c r="H49" s="27"/>
      <c r="I49" s="1"/>
    </row>
    <row r="50" spans="1:9" ht="13.5" customHeight="1" x14ac:dyDescent="0.2">
      <c r="A50" s="12"/>
      <c r="B50" s="5">
        <v>20010591</v>
      </c>
      <c r="C50" s="73" t="s">
        <v>369</v>
      </c>
      <c r="D50" s="74">
        <v>37303</v>
      </c>
      <c r="E50" s="6" t="s">
        <v>1102</v>
      </c>
      <c r="F50" s="6" t="s">
        <v>1103</v>
      </c>
      <c r="G50" s="5">
        <v>3</v>
      </c>
      <c r="H50" s="27"/>
      <c r="I50" s="1"/>
    </row>
    <row r="51" spans="1:9" ht="13.5" customHeight="1" x14ac:dyDescent="0.2">
      <c r="A51" s="12"/>
      <c r="B51" s="5">
        <v>20010591</v>
      </c>
      <c r="C51" s="73" t="s">
        <v>369</v>
      </c>
      <c r="D51" s="74">
        <v>37303</v>
      </c>
      <c r="E51" s="6" t="s">
        <v>1094</v>
      </c>
      <c r="F51" s="6" t="s">
        <v>1095</v>
      </c>
      <c r="G51" s="5">
        <v>3</v>
      </c>
      <c r="H51" s="27"/>
      <c r="I51" s="1"/>
    </row>
    <row r="52" spans="1:9" ht="13.5" customHeight="1" x14ac:dyDescent="0.2">
      <c r="A52" s="12"/>
      <c r="B52" s="5" t="s">
        <v>805</v>
      </c>
      <c r="C52" s="73" t="s">
        <v>369</v>
      </c>
      <c r="D52" s="74" t="s">
        <v>653</v>
      </c>
      <c r="E52" s="6" t="s">
        <v>906</v>
      </c>
      <c r="F52" s="6" t="s">
        <v>907</v>
      </c>
      <c r="G52" s="5">
        <v>3</v>
      </c>
      <c r="H52" s="27"/>
      <c r="I52" s="1"/>
    </row>
    <row r="53" spans="1:9" ht="15" customHeight="1" x14ac:dyDescent="0.2">
      <c r="A53" s="12"/>
      <c r="B53" s="5"/>
      <c r="C53" s="73"/>
      <c r="D53" s="74"/>
      <c r="E53" s="6"/>
      <c r="F53" s="6"/>
      <c r="G53" s="9">
        <f>SUM(G45:G52)</f>
        <v>21</v>
      </c>
      <c r="H53" s="15">
        <f>G53*318600</f>
        <v>6690600</v>
      </c>
      <c r="I53" s="1"/>
    </row>
    <row r="54" spans="1:9" ht="15" customHeight="1" x14ac:dyDescent="0.2">
      <c r="A54" s="12">
        <v>7</v>
      </c>
      <c r="B54" s="5">
        <v>20010606</v>
      </c>
      <c r="C54" s="73" t="s">
        <v>381</v>
      </c>
      <c r="D54" s="74">
        <v>37384</v>
      </c>
      <c r="E54" s="6" t="s">
        <v>310</v>
      </c>
      <c r="F54" s="6" t="s">
        <v>311</v>
      </c>
      <c r="G54" s="5">
        <v>3</v>
      </c>
      <c r="H54" s="27"/>
      <c r="I54" s="1"/>
    </row>
    <row r="55" spans="1:9" ht="15" customHeight="1" x14ac:dyDescent="0.2">
      <c r="A55" s="12"/>
      <c r="B55" s="5" t="s">
        <v>1067</v>
      </c>
      <c r="C55" s="73" t="s">
        <v>381</v>
      </c>
      <c r="D55" s="74">
        <v>37473</v>
      </c>
      <c r="E55" s="6" t="s">
        <v>655</v>
      </c>
      <c r="F55" s="6" t="s">
        <v>675</v>
      </c>
      <c r="G55" s="5">
        <v>1</v>
      </c>
      <c r="H55" s="27"/>
      <c r="I55" s="1"/>
    </row>
    <row r="56" spans="1:9" ht="15" customHeight="1" x14ac:dyDescent="0.2">
      <c r="A56" s="12"/>
      <c r="B56" s="5" t="s">
        <v>1067</v>
      </c>
      <c r="C56" s="73" t="s">
        <v>381</v>
      </c>
      <c r="D56" s="74">
        <v>37473</v>
      </c>
      <c r="E56" s="6" t="s">
        <v>742</v>
      </c>
      <c r="F56" s="6" t="s">
        <v>755</v>
      </c>
      <c r="G56" s="5">
        <v>2</v>
      </c>
      <c r="H56" s="27"/>
      <c r="I56" s="1"/>
    </row>
    <row r="57" spans="1:9" ht="15" customHeight="1" x14ac:dyDescent="0.2">
      <c r="A57" s="12"/>
      <c r="B57" s="5" t="s">
        <v>1067</v>
      </c>
      <c r="C57" s="73" t="s">
        <v>381</v>
      </c>
      <c r="D57" s="74">
        <v>37473</v>
      </c>
      <c r="E57" s="6" t="s">
        <v>859</v>
      </c>
      <c r="F57" s="6" t="s">
        <v>860</v>
      </c>
      <c r="G57" s="5">
        <v>3</v>
      </c>
      <c r="H57" s="27"/>
      <c r="I57" s="1"/>
    </row>
    <row r="58" spans="1:9" ht="15" customHeight="1" x14ac:dyDescent="0.2">
      <c r="A58" s="12"/>
      <c r="B58" s="5">
        <v>20010606</v>
      </c>
      <c r="C58" s="73" t="s">
        <v>381</v>
      </c>
      <c r="D58" s="74">
        <v>37384</v>
      </c>
      <c r="E58" s="6" t="s">
        <v>1092</v>
      </c>
      <c r="F58" s="6" t="s">
        <v>1093</v>
      </c>
      <c r="G58" s="5">
        <v>3</v>
      </c>
      <c r="H58" s="27"/>
      <c r="I58" s="1"/>
    </row>
    <row r="59" spans="1:9" ht="15" customHeight="1" x14ac:dyDescent="0.2">
      <c r="A59" s="12"/>
      <c r="B59" s="5">
        <v>20010606</v>
      </c>
      <c r="C59" s="73" t="s">
        <v>381</v>
      </c>
      <c r="D59" s="74">
        <v>37384</v>
      </c>
      <c r="E59" s="6" t="s">
        <v>1102</v>
      </c>
      <c r="F59" s="6" t="s">
        <v>1103</v>
      </c>
      <c r="G59" s="5">
        <v>3</v>
      </c>
      <c r="H59" s="27"/>
      <c r="I59" s="1"/>
    </row>
    <row r="60" spans="1:9" ht="15" customHeight="1" x14ac:dyDescent="0.2">
      <c r="A60" s="12"/>
      <c r="B60" s="5">
        <v>20010606</v>
      </c>
      <c r="C60" s="73" t="s">
        <v>381</v>
      </c>
      <c r="D60" s="74">
        <v>37384</v>
      </c>
      <c r="E60" s="6" t="s">
        <v>1094</v>
      </c>
      <c r="F60" s="6" t="s">
        <v>1095</v>
      </c>
      <c r="G60" s="5">
        <v>3</v>
      </c>
      <c r="H60" s="27"/>
      <c r="I60" s="1"/>
    </row>
    <row r="61" spans="1:9" ht="15" customHeight="1" x14ac:dyDescent="0.2">
      <c r="A61" s="12"/>
      <c r="B61" s="5" t="s">
        <v>1067</v>
      </c>
      <c r="C61" s="73" t="s">
        <v>381</v>
      </c>
      <c r="D61" s="74">
        <v>37473</v>
      </c>
      <c r="E61" s="6" t="s">
        <v>906</v>
      </c>
      <c r="F61" s="6" t="s">
        <v>907</v>
      </c>
      <c r="G61" s="5">
        <v>3</v>
      </c>
      <c r="H61" s="27"/>
      <c r="I61" s="1"/>
    </row>
    <row r="62" spans="1:9" ht="15" customHeight="1" x14ac:dyDescent="0.2">
      <c r="A62" s="12"/>
      <c r="B62" s="5"/>
      <c r="C62" s="73"/>
      <c r="D62" s="74"/>
      <c r="E62" s="6"/>
      <c r="F62" s="6"/>
      <c r="G62" s="9">
        <f>SUM(G54:G61)</f>
        <v>21</v>
      </c>
      <c r="H62" s="15">
        <f>G62*318600</f>
        <v>6690600</v>
      </c>
      <c r="I62" s="1"/>
    </row>
    <row r="63" spans="1:9" ht="15" customHeight="1" x14ac:dyDescent="0.2">
      <c r="A63" s="12">
        <v>8</v>
      </c>
      <c r="B63" s="5">
        <v>20010637</v>
      </c>
      <c r="C63" s="73" t="s">
        <v>402</v>
      </c>
      <c r="D63" s="74">
        <v>37529</v>
      </c>
      <c r="E63" s="6" t="s">
        <v>310</v>
      </c>
      <c r="F63" s="6" t="s">
        <v>311</v>
      </c>
      <c r="G63" s="5">
        <v>3</v>
      </c>
      <c r="H63" s="27"/>
      <c r="I63" s="1"/>
    </row>
    <row r="64" spans="1:9" ht="15" customHeight="1" x14ac:dyDescent="0.2">
      <c r="A64" s="12"/>
      <c r="B64" s="5" t="s">
        <v>840</v>
      </c>
      <c r="C64" s="73" t="s">
        <v>402</v>
      </c>
      <c r="D64" s="74" t="s">
        <v>154</v>
      </c>
      <c r="E64" s="6" t="s">
        <v>742</v>
      </c>
      <c r="F64" s="6" t="s">
        <v>821</v>
      </c>
      <c r="G64" s="5">
        <v>2</v>
      </c>
      <c r="H64" s="27"/>
      <c r="I64" s="1"/>
    </row>
    <row r="65" spans="1:9" ht="15" customHeight="1" x14ac:dyDescent="0.2">
      <c r="A65" s="12"/>
      <c r="B65" s="5" t="s">
        <v>840</v>
      </c>
      <c r="C65" s="73" t="s">
        <v>402</v>
      </c>
      <c r="D65" s="74" t="s">
        <v>154</v>
      </c>
      <c r="E65" s="6" t="s">
        <v>742</v>
      </c>
      <c r="F65" s="6" t="s">
        <v>821</v>
      </c>
      <c r="G65" s="5">
        <v>2</v>
      </c>
      <c r="H65" s="27"/>
      <c r="I65" s="1"/>
    </row>
    <row r="66" spans="1:9" ht="15" customHeight="1" x14ac:dyDescent="0.2">
      <c r="A66" s="12"/>
      <c r="B66" s="5" t="s">
        <v>840</v>
      </c>
      <c r="C66" s="73" t="s">
        <v>402</v>
      </c>
      <c r="D66" s="74" t="s">
        <v>154</v>
      </c>
      <c r="E66" s="6" t="s">
        <v>859</v>
      </c>
      <c r="F66" s="6" t="s">
        <v>860</v>
      </c>
      <c r="G66" s="5">
        <v>3</v>
      </c>
      <c r="H66" s="27"/>
      <c r="I66" s="1"/>
    </row>
    <row r="67" spans="1:9" ht="15" customHeight="1" x14ac:dyDescent="0.2">
      <c r="A67" s="12"/>
      <c r="B67" s="5">
        <v>20010637</v>
      </c>
      <c r="C67" s="73" t="s">
        <v>402</v>
      </c>
      <c r="D67" s="74">
        <v>37529</v>
      </c>
      <c r="E67" s="6" t="s">
        <v>1092</v>
      </c>
      <c r="F67" s="6" t="s">
        <v>1093</v>
      </c>
      <c r="G67" s="5">
        <v>3</v>
      </c>
      <c r="H67" s="27"/>
      <c r="I67" s="1"/>
    </row>
    <row r="68" spans="1:9" ht="15" customHeight="1" x14ac:dyDescent="0.2">
      <c r="A68" s="12"/>
      <c r="B68" s="5">
        <v>20010637</v>
      </c>
      <c r="C68" s="73" t="s">
        <v>402</v>
      </c>
      <c r="D68" s="74">
        <v>37529</v>
      </c>
      <c r="E68" s="6" t="s">
        <v>1102</v>
      </c>
      <c r="F68" s="6" t="s">
        <v>1103</v>
      </c>
      <c r="G68" s="5">
        <v>3</v>
      </c>
      <c r="H68" s="27"/>
      <c r="I68" s="1"/>
    </row>
    <row r="69" spans="1:9" ht="15" customHeight="1" x14ac:dyDescent="0.2">
      <c r="A69" s="12"/>
      <c r="B69" s="5" t="s">
        <v>840</v>
      </c>
      <c r="C69" s="73" t="s">
        <v>402</v>
      </c>
      <c r="D69" s="74" t="s">
        <v>154</v>
      </c>
      <c r="E69" s="6" t="s">
        <v>906</v>
      </c>
      <c r="F69" s="6" t="s">
        <v>907</v>
      </c>
      <c r="G69" s="5">
        <v>3</v>
      </c>
      <c r="H69" s="27"/>
      <c r="I69" s="1"/>
    </row>
    <row r="70" spans="1:9" ht="15" customHeight="1" x14ac:dyDescent="0.2">
      <c r="A70" s="12"/>
      <c r="B70" s="5"/>
      <c r="C70" s="75"/>
      <c r="D70" s="76"/>
      <c r="E70" s="6"/>
      <c r="F70" s="6"/>
      <c r="G70" s="9">
        <f>SUM(G63:G69)</f>
        <v>19</v>
      </c>
      <c r="H70" s="15">
        <f>G70*318600</f>
        <v>6053400</v>
      </c>
      <c r="I70" s="1"/>
    </row>
    <row r="71" spans="1:9" ht="15" customHeight="1" x14ac:dyDescent="0.2">
      <c r="A71" s="12">
        <v>9</v>
      </c>
      <c r="B71" s="5">
        <v>20010942</v>
      </c>
      <c r="C71" s="75" t="s">
        <v>338</v>
      </c>
      <c r="D71" s="76">
        <v>37573</v>
      </c>
      <c r="E71" s="6" t="s">
        <v>310</v>
      </c>
      <c r="F71" s="6" t="s">
        <v>311</v>
      </c>
      <c r="G71" s="5">
        <v>3</v>
      </c>
      <c r="H71" s="27"/>
      <c r="I71" s="1"/>
    </row>
    <row r="72" spans="1:9" ht="15" customHeight="1" x14ac:dyDescent="0.2">
      <c r="A72" s="12"/>
      <c r="B72" s="5" t="s">
        <v>827</v>
      </c>
      <c r="C72" s="73" t="s">
        <v>338</v>
      </c>
      <c r="D72" s="74" t="s">
        <v>819</v>
      </c>
      <c r="E72" s="6" t="s">
        <v>742</v>
      </c>
      <c r="F72" s="6" t="s">
        <v>821</v>
      </c>
      <c r="G72" s="5">
        <v>2</v>
      </c>
      <c r="H72" s="27"/>
      <c r="I72" s="1"/>
    </row>
    <row r="73" spans="1:9" ht="15" customHeight="1" x14ac:dyDescent="0.2">
      <c r="A73" s="12"/>
      <c r="B73" s="5" t="s">
        <v>827</v>
      </c>
      <c r="C73" s="73" t="s">
        <v>338</v>
      </c>
      <c r="D73" s="74" t="s">
        <v>819</v>
      </c>
      <c r="E73" s="6" t="s">
        <v>742</v>
      </c>
      <c r="F73" s="6" t="s">
        <v>821</v>
      </c>
      <c r="G73" s="5">
        <v>2</v>
      </c>
      <c r="H73" s="27"/>
      <c r="I73" s="1"/>
    </row>
    <row r="74" spans="1:9" ht="15" customHeight="1" x14ac:dyDescent="0.2">
      <c r="A74" s="12"/>
      <c r="B74" s="5" t="s">
        <v>827</v>
      </c>
      <c r="C74" s="73" t="s">
        <v>338</v>
      </c>
      <c r="D74" s="74" t="s">
        <v>819</v>
      </c>
      <c r="E74" s="6" t="s">
        <v>859</v>
      </c>
      <c r="F74" s="6" t="s">
        <v>860</v>
      </c>
      <c r="G74" s="5">
        <v>3</v>
      </c>
      <c r="H74" s="27"/>
      <c r="I74" s="1"/>
    </row>
    <row r="75" spans="1:9" ht="15" customHeight="1" x14ac:dyDescent="0.2">
      <c r="A75" s="12"/>
      <c r="B75" s="5">
        <v>20010942</v>
      </c>
      <c r="C75" s="73" t="s">
        <v>338</v>
      </c>
      <c r="D75" s="74">
        <v>37573</v>
      </c>
      <c r="E75" s="6" t="s">
        <v>1092</v>
      </c>
      <c r="F75" s="6" t="s">
        <v>1093</v>
      </c>
      <c r="G75" s="5">
        <v>3</v>
      </c>
      <c r="H75" s="27"/>
      <c r="I75" s="1"/>
    </row>
    <row r="76" spans="1:9" ht="15" customHeight="1" x14ac:dyDescent="0.2">
      <c r="A76" s="12"/>
      <c r="B76" s="5">
        <v>20010942</v>
      </c>
      <c r="C76" s="73" t="s">
        <v>338</v>
      </c>
      <c r="D76" s="74">
        <v>37573</v>
      </c>
      <c r="E76" s="6" t="s">
        <v>1102</v>
      </c>
      <c r="F76" s="6" t="s">
        <v>1103</v>
      </c>
      <c r="G76" s="5">
        <v>3</v>
      </c>
      <c r="H76" s="27"/>
      <c r="I76" s="1"/>
    </row>
    <row r="77" spans="1:9" ht="15" customHeight="1" x14ac:dyDescent="0.2">
      <c r="A77" s="12"/>
      <c r="B77" s="5">
        <v>20010942</v>
      </c>
      <c r="C77" s="77" t="s">
        <v>338</v>
      </c>
      <c r="D77" s="78">
        <v>37573</v>
      </c>
      <c r="E77" s="6" t="s">
        <v>1094</v>
      </c>
      <c r="F77" s="6" t="s">
        <v>1095</v>
      </c>
      <c r="G77" s="5">
        <v>3</v>
      </c>
      <c r="H77" s="27"/>
      <c r="I77" s="1"/>
    </row>
    <row r="78" spans="1:9" ht="15" customHeight="1" x14ac:dyDescent="0.2">
      <c r="A78" s="12"/>
      <c r="B78" s="5"/>
      <c r="C78" s="77"/>
      <c r="D78" s="78"/>
      <c r="E78" s="6"/>
      <c r="F78" s="6"/>
      <c r="G78" s="9">
        <f>SUM(G71:G77)</f>
        <v>19</v>
      </c>
      <c r="H78" s="15">
        <f>G78*318600</f>
        <v>6053400</v>
      </c>
      <c r="I78" s="1"/>
    </row>
    <row r="79" spans="1:9" ht="15" customHeight="1" x14ac:dyDescent="0.2">
      <c r="A79" s="12">
        <v>10</v>
      </c>
      <c r="B79" s="5">
        <v>20010974</v>
      </c>
      <c r="C79" s="73" t="s">
        <v>350</v>
      </c>
      <c r="D79" s="74">
        <v>37615</v>
      </c>
      <c r="E79" s="6" t="s">
        <v>310</v>
      </c>
      <c r="F79" s="6" t="s">
        <v>311</v>
      </c>
      <c r="G79" s="5">
        <v>3</v>
      </c>
      <c r="H79" s="15"/>
      <c r="I79" s="1"/>
    </row>
    <row r="80" spans="1:9" ht="15" customHeight="1" x14ac:dyDescent="0.2">
      <c r="A80" s="12"/>
      <c r="B80" s="5" t="s">
        <v>1070</v>
      </c>
      <c r="C80" s="73" t="s">
        <v>350</v>
      </c>
      <c r="D80" s="74" t="s">
        <v>515</v>
      </c>
      <c r="E80" s="6" t="s">
        <v>742</v>
      </c>
      <c r="F80" s="6" t="s">
        <v>816</v>
      </c>
      <c r="G80" s="5">
        <v>2</v>
      </c>
      <c r="H80" s="15"/>
      <c r="I80" s="1"/>
    </row>
    <row r="81" spans="1:9" ht="15" customHeight="1" x14ac:dyDescent="0.2">
      <c r="A81" s="12"/>
      <c r="B81" s="5" t="s">
        <v>1070</v>
      </c>
      <c r="C81" s="73" t="s">
        <v>350</v>
      </c>
      <c r="D81" s="74" t="s">
        <v>515</v>
      </c>
      <c r="E81" s="6" t="s">
        <v>859</v>
      </c>
      <c r="F81" s="6" t="s">
        <v>860</v>
      </c>
      <c r="G81" s="5">
        <v>3</v>
      </c>
      <c r="H81" s="15"/>
      <c r="I81" s="1"/>
    </row>
    <row r="82" spans="1:9" ht="15" customHeight="1" x14ac:dyDescent="0.2">
      <c r="A82" s="12"/>
      <c r="B82" s="5">
        <v>20010974</v>
      </c>
      <c r="C82" s="73" t="s">
        <v>350</v>
      </c>
      <c r="D82" s="74">
        <v>37615</v>
      </c>
      <c r="E82" s="6" t="s">
        <v>1092</v>
      </c>
      <c r="F82" s="6" t="s">
        <v>1093</v>
      </c>
      <c r="G82" s="5">
        <v>3</v>
      </c>
      <c r="H82" s="15"/>
      <c r="I82" s="1"/>
    </row>
    <row r="83" spans="1:9" ht="15" customHeight="1" x14ac:dyDescent="0.2">
      <c r="A83" s="12"/>
      <c r="B83" s="5">
        <v>20010974</v>
      </c>
      <c r="C83" s="73" t="s">
        <v>350</v>
      </c>
      <c r="D83" s="74">
        <v>37615</v>
      </c>
      <c r="E83" s="6" t="s">
        <v>1102</v>
      </c>
      <c r="F83" s="6" t="s">
        <v>1103</v>
      </c>
      <c r="G83" s="5">
        <v>3</v>
      </c>
      <c r="H83" s="15"/>
      <c r="I83" s="1"/>
    </row>
    <row r="84" spans="1:9" ht="15" customHeight="1" x14ac:dyDescent="0.2">
      <c r="A84" s="12"/>
      <c r="B84" s="5">
        <v>20010974</v>
      </c>
      <c r="C84" s="73" t="s">
        <v>350</v>
      </c>
      <c r="D84" s="74">
        <v>37615</v>
      </c>
      <c r="E84" s="6" t="s">
        <v>1094</v>
      </c>
      <c r="F84" s="6" t="s">
        <v>1095</v>
      </c>
      <c r="G84" s="5">
        <v>3</v>
      </c>
      <c r="H84" s="15"/>
      <c r="I84" s="1"/>
    </row>
    <row r="85" spans="1:9" ht="15" customHeight="1" x14ac:dyDescent="0.2">
      <c r="A85" s="12"/>
      <c r="B85" s="5" t="s">
        <v>1070</v>
      </c>
      <c r="C85" s="73" t="s">
        <v>350</v>
      </c>
      <c r="D85" s="74" t="s">
        <v>515</v>
      </c>
      <c r="E85" s="6" t="s">
        <v>906</v>
      </c>
      <c r="F85" s="6" t="s">
        <v>907</v>
      </c>
      <c r="G85" s="5">
        <v>3</v>
      </c>
      <c r="H85" s="15"/>
      <c r="I85" s="1"/>
    </row>
    <row r="86" spans="1:9" ht="15" customHeight="1" x14ac:dyDescent="0.2">
      <c r="A86" s="12"/>
      <c r="B86" s="5"/>
      <c r="C86" s="73"/>
      <c r="D86" s="74"/>
      <c r="E86" s="6"/>
      <c r="F86" s="6"/>
      <c r="G86" s="9">
        <f>SUM(G79:G85)</f>
        <v>20</v>
      </c>
      <c r="H86" s="15">
        <f>G86*318600</f>
        <v>6372000</v>
      </c>
      <c r="I86" s="1"/>
    </row>
    <row r="87" spans="1:9" ht="15" customHeight="1" x14ac:dyDescent="0.2">
      <c r="A87" s="12">
        <v>11</v>
      </c>
      <c r="B87" s="5">
        <v>20010991</v>
      </c>
      <c r="C87" s="73" t="s">
        <v>359</v>
      </c>
      <c r="D87" s="74">
        <v>37479</v>
      </c>
      <c r="E87" s="6" t="s">
        <v>310</v>
      </c>
      <c r="F87" s="6" t="s">
        <v>311</v>
      </c>
      <c r="G87" s="5">
        <v>3</v>
      </c>
      <c r="H87" s="27"/>
      <c r="I87" s="1"/>
    </row>
    <row r="88" spans="1:9" ht="15" customHeight="1" x14ac:dyDescent="0.2">
      <c r="A88" s="12"/>
      <c r="B88" s="5" t="s">
        <v>833</v>
      </c>
      <c r="C88" s="73" t="s">
        <v>359</v>
      </c>
      <c r="D88" s="74">
        <v>37568</v>
      </c>
      <c r="E88" s="6" t="s">
        <v>742</v>
      </c>
      <c r="F88" s="6" t="s">
        <v>821</v>
      </c>
      <c r="G88" s="5">
        <v>2</v>
      </c>
      <c r="H88" s="27"/>
      <c r="I88" s="1"/>
    </row>
    <row r="89" spans="1:9" ht="15" customHeight="1" x14ac:dyDescent="0.2">
      <c r="A89" s="12"/>
      <c r="B89" s="5" t="s">
        <v>833</v>
      </c>
      <c r="C89" s="73" t="s">
        <v>359</v>
      </c>
      <c r="D89" s="74">
        <v>37568</v>
      </c>
      <c r="E89" s="6" t="s">
        <v>742</v>
      </c>
      <c r="F89" s="6" t="s">
        <v>821</v>
      </c>
      <c r="G89" s="5">
        <v>2</v>
      </c>
      <c r="H89" s="27"/>
      <c r="I89" s="1"/>
    </row>
    <row r="90" spans="1:9" ht="15" customHeight="1" x14ac:dyDescent="0.2">
      <c r="A90" s="12"/>
      <c r="B90" s="5" t="s">
        <v>833</v>
      </c>
      <c r="C90" s="73" t="s">
        <v>359</v>
      </c>
      <c r="D90" s="74">
        <v>37568</v>
      </c>
      <c r="E90" s="6" t="s">
        <v>859</v>
      </c>
      <c r="F90" s="6" t="s">
        <v>860</v>
      </c>
      <c r="G90" s="5">
        <v>3</v>
      </c>
      <c r="H90" s="27"/>
      <c r="I90" s="1"/>
    </row>
    <row r="91" spans="1:9" ht="15" customHeight="1" x14ac:dyDescent="0.2">
      <c r="A91" s="12"/>
      <c r="B91" s="5">
        <v>20010991</v>
      </c>
      <c r="C91" s="73" t="s">
        <v>359</v>
      </c>
      <c r="D91" s="74">
        <v>37479</v>
      </c>
      <c r="E91" s="6" t="s">
        <v>1092</v>
      </c>
      <c r="F91" s="6" t="s">
        <v>1093</v>
      </c>
      <c r="G91" s="5">
        <v>3</v>
      </c>
      <c r="H91" s="27"/>
      <c r="I91" s="1"/>
    </row>
    <row r="92" spans="1:9" ht="15" customHeight="1" x14ac:dyDescent="0.2">
      <c r="A92" s="12"/>
      <c r="B92" s="5">
        <v>20010991</v>
      </c>
      <c r="C92" s="73" t="s">
        <v>359</v>
      </c>
      <c r="D92" s="74">
        <v>37479</v>
      </c>
      <c r="E92" s="6" t="s">
        <v>1102</v>
      </c>
      <c r="F92" s="6" t="s">
        <v>1103</v>
      </c>
      <c r="G92" s="5">
        <v>3</v>
      </c>
      <c r="H92" s="27"/>
      <c r="I92" s="1"/>
    </row>
    <row r="93" spans="1:9" ht="15" customHeight="1" x14ac:dyDescent="0.2">
      <c r="A93" s="12"/>
      <c r="B93" s="5">
        <v>20010991</v>
      </c>
      <c r="C93" s="73" t="s">
        <v>359</v>
      </c>
      <c r="D93" s="74">
        <v>37479</v>
      </c>
      <c r="E93" s="6" t="s">
        <v>1094</v>
      </c>
      <c r="F93" s="6" t="s">
        <v>1095</v>
      </c>
      <c r="G93" s="5">
        <v>3</v>
      </c>
      <c r="H93" s="27"/>
      <c r="I93" s="1"/>
    </row>
    <row r="94" spans="1:9" ht="15" customHeight="1" x14ac:dyDescent="0.2">
      <c r="A94" s="12"/>
      <c r="B94" s="5"/>
      <c r="C94" s="73"/>
      <c r="D94" s="74"/>
      <c r="E94" s="6"/>
      <c r="F94" s="6"/>
      <c r="G94" s="9">
        <f>SUM(G87:G93)</f>
        <v>19</v>
      </c>
      <c r="H94" s="15">
        <f>G94*318600</f>
        <v>6053400</v>
      </c>
      <c r="I94" s="1"/>
    </row>
    <row r="95" spans="1:9" ht="15" customHeight="1" x14ac:dyDescent="0.2">
      <c r="A95" s="12">
        <v>12</v>
      </c>
      <c r="B95" s="5">
        <v>20011049</v>
      </c>
      <c r="C95" s="73" t="s">
        <v>401</v>
      </c>
      <c r="D95" s="74">
        <v>37573</v>
      </c>
      <c r="E95" s="6" t="s">
        <v>310</v>
      </c>
      <c r="F95" s="6" t="s">
        <v>311</v>
      </c>
      <c r="G95" s="5">
        <v>3</v>
      </c>
      <c r="H95" s="27"/>
      <c r="I95" s="1"/>
    </row>
    <row r="96" spans="1:9" ht="15" customHeight="1" x14ac:dyDescent="0.2">
      <c r="A96" s="12"/>
      <c r="B96" s="5" t="s">
        <v>1071</v>
      </c>
      <c r="C96" s="73" t="s">
        <v>401</v>
      </c>
      <c r="D96" s="74" t="s">
        <v>819</v>
      </c>
      <c r="E96" s="6" t="s">
        <v>742</v>
      </c>
      <c r="F96" s="6" t="s">
        <v>816</v>
      </c>
      <c r="G96" s="5">
        <v>2</v>
      </c>
      <c r="H96" s="27"/>
      <c r="I96" s="1"/>
    </row>
    <row r="97" spans="1:9" ht="15" customHeight="1" x14ac:dyDescent="0.2">
      <c r="A97" s="12"/>
      <c r="B97" s="5" t="s">
        <v>1071</v>
      </c>
      <c r="C97" s="73" t="s">
        <v>401</v>
      </c>
      <c r="D97" s="74" t="s">
        <v>819</v>
      </c>
      <c r="E97" s="6" t="s">
        <v>859</v>
      </c>
      <c r="F97" s="6" t="s">
        <v>860</v>
      </c>
      <c r="G97" s="5">
        <v>3</v>
      </c>
      <c r="H97" s="27"/>
      <c r="I97" s="1"/>
    </row>
    <row r="98" spans="1:9" ht="15" customHeight="1" x14ac:dyDescent="0.2">
      <c r="A98" s="12"/>
      <c r="B98" s="5">
        <v>20011049</v>
      </c>
      <c r="C98" s="73" t="s">
        <v>401</v>
      </c>
      <c r="D98" s="74">
        <v>37573</v>
      </c>
      <c r="E98" s="6" t="s">
        <v>1092</v>
      </c>
      <c r="F98" s="6" t="s">
        <v>1093</v>
      </c>
      <c r="G98" s="5">
        <v>3</v>
      </c>
      <c r="H98" s="27"/>
      <c r="I98" s="1"/>
    </row>
    <row r="99" spans="1:9" ht="15" customHeight="1" x14ac:dyDescent="0.2">
      <c r="A99" s="12"/>
      <c r="B99" s="5">
        <v>20011049</v>
      </c>
      <c r="C99" s="73" t="s">
        <v>401</v>
      </c>
      <c r="D99" s="74">
        <v>37573</v>
      </c>
      <c r="E99" s="6" t="s">
        <v>1102</v>
      </c>
      <c r="F99" s="6" t="s">
        <v>1103</v>
      </c>
      <c r="G99" s="5">
        <v>3</v>
      </c>
      <c r="H99" s="27"/>
      <c r="I99" s="1"/>
    </row>
    <row r="100" spans="1:9" ht="15" customHeight="1" x14ac:dyDescent="0.2">
      <c r="A100" s="12"/>
      <c r="B100" s="5">
        <v>20011049</v>
      </c>
      <c r="C100" s="77" t="s">
        <v>401</v>
      </c>
      <c r="D100" s="78">
        <v>37573</v>
      </c>
      <c r="E100" s="79" t="s">
        <v>1094</v>
      </c>
      <c r="F100" s="79" t="s">
        <v>1095</v>
      </c>
      <c r="G100" s="80">
        <v>3</v>
      </c>
      <c r="H100" s="98"/>
      <c r="I100" s="1"/>
    </row>
    <row r="101" spans="1:9" ht="15" customHeight="1" x14ac:dyDescent="0.2">
      <c r="A101" s="12"/>
      <c r="B101" s="5" t="s">
        <v>1071</v>
      </c>
      <c r="C101" s="81" t="s">
        <v>401</v>
      </c>
      <c r="D101" s="7" t="s">
        <v>819</v>
      </c>
      <c r="E101" s="6" t="s">
        <v>906</v>
      </c>
      <c r="F101" s="6" t="s">
        <v>907</v>
      </c>
      <c r="G101" s="5">
        <v>3</v>
      </c>
      <c r="H101" s="27"/>
      <c r="I101" s="1"/>
    </row>
    <row r="102" spans="1:9" ht="15" customHeight="1" x14ac:dyDescent="0.2">
      <c r="A102" s="12"/>
      <c r="B102" s="12"/>
      <c r="C102" s="82"/>
      <c r="D102" s="41"/>
      <c r="E102" s="17"/>
      <c r="F102" s="17"/>
      <c r="G102" s="18">
        <f>SUM(G95:G101)</f>
        <v>20</v>
      </c>
      <c r="H102" s="30">
        <f>G102*318600</f>
        <v>6372000</v>
      </c>
      <c r="I102" s="1"/>
    </row>
  </sheetData>
  <autoFilter ref="A4:H102"/>
  <mergeCells count="4">
    <mergeCell ref="A1:C1"/>
    <mergeCell ref="A2:C2"/>
    <mergeCell ref="I5:I13"/>
    <mergeCell ref="A3:I3"/>
  </mergeCells>
  <pageMargins left="0" right="0" top="0.1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1"/>
  <sheetViews>
    <sheetView topLeftCell="A262" workbookViewId="0">
      <selection activeCell="C276" sqref="C276"/>
    </sheetView>
  </sheetViews>
  <sheetFormatPr defaultRowHeight="16.5" customHeight="1" x14ac:dyDescent="0.2"/>
  <cols>
    <col min="1" max="1" width="4.140625" style="83" customWidth="1"/>
    <col min="2" max="2" width="8.7109375" style="83" customWidth="1"/>
    <col min="3" max="3" width="20.42578125" style="20" customWidth="1"/>
    <col min="4" max="4" width="8.85546875" style="40" customWidth="1"/>
    <col min="5" max="5" width="30" style="20" customWidth="1"/>
    <col min="6" max="6" width="9.42578125" style="20" customWidth="1"/>
    <col min="7" max="7" width="5" style="83" customWidth="1"/>
    <col min="8" max="8" width="8.5703125" style="13" customWidth="1"/>
    <col min="9" max="9" width="7.42578125" style="132" customWidth="1"/>
    <col min="10" max="16384" width="9.140625" style="83"/>
  </cols>
  <sheetData>
    <row r="1" spans="1:9" ht="16.5" customHeight="1" x14ac:dyDescent="0.2">
      <c r="A1" s="160" t="s">
        <v>1114</v>
      </c>
      <c r="B1" s="160"/>
      <c r="C1" s="160"/>
    </row>
    <row r="2" spans="1:9" ht="16.5" customHeight="1" x14ac:dyDescent="0.2">
      <c r="A2" s="136" t="s">
        <v>1112</v>
      </c>
      <c r="B2" s="136"/>
      <c r="C2" s="136"/>
    </row>
    <row r="3" spans="1:9" ht="29.25" customHeight="1" x14ac:dyDescent="0.2">
      <c r="A3" s="163" t="s">
        <v>1123</v>
      </c>
      <c r="B3" s="163"/>
      <c r="C3" s="163"/>
      <c r="D3" s="163"/>
      <c r="E3" s="163"/>
      <c r="F3" s="163"/>
      <c r="G3" s="163"/>
      <c r="H3" s="163"/>
      <c r="I3" s="163"/>
    </row>
    <row r="4" spans="1:9" ht="31.5" customHeight="1" x14ac:dyDescent="0.2">
      <c r="A4" s="18" t="s">
        <v>962</v>
      </c>
      <c r="B4" s="9" t="s">
        <v>910</v>
      </c>
      <c r="C4" s="9" t="s">
        <v>914</v>
      </c>
      <c r="D4" s="37" t="s">
        <v>1122</v>
      </c>
      <c r="E4" s="9" t="s">
        <v>1121</v>
      </c>
      <c r="F4" s="9" t="s">
        <v>912</v>
      </c>
      <c r="G4" s="9" t="s">
        <v>913</v>
      </c>
      <c r="H4" s="15" t="s">
        <v>963</v>
      </c>
      <c r="I4" s="9" t="s">
        <v>1924</v>
      </c>
    </row>
    <row r="5" spans="1:9" ht="21.75" customHeight="1" x14ac:dyDescent="0.2">
      <c r="A5" s="12">
        <v>1</v>
      </c>
      <c r="B5" s="5">
        <v>20010510</v>
      </c>
      <c r="C5" s="6" t="s">
        <v>81</v>
      </c>
      <c r="D5" s="7">
        <v>37565</v>
      </c>
      <c r="E5" s="6" t="s">
        <v>82</v>
      </c>
      <c r="F5" s="6"/>
      <c r="G5" s="5">
        <v>3</v>
      </c>
      <c r="H5" s="27"/>
      <c r="I5" s="5"/>
    </row>
    <row r="6" spans="1:9" ht="11.25" customHeight="1" x14ac:dyDescent="0.2">
      <c r="A6" s="12"/>
      <c r="B6" s="5" t="s">
        <v>775</v>
      </c>
      <c r="C6" s="6" t="s">
        <v>81</v>
      </c>
      <c r="D6" s="7">
        <v>37387</v>
      </c>
      <c r="E6" s="6" t="s">
        <v>136</v>
      </c>
      <c r="F6" s="6" t="s">
        <v>1084</v>
      </c>
      <c r="G6" s="5">
        <v>3</v>
      </c>
      <c r="H6" s="27"/>
      <c r="I6" s="5"/>
    </row>
    <row r="7" spans="1:9" ht="11.25" customHeight="1" x14ac:dyDescent="0.2">
      <c r="A7" s="12"/>
      <c r="B7" s="5">
        <v>20010510</v>
      </c>
      <c r="C7" s="6" t="s">
        <v>81</v>
      </c>
      <c r="D7" s="7">
        <v>37565</v>
      </c>
      <c r="E7" s="6" t="s">
        <v>221</v>
      </c>
      <c r="F7" s="6" t="s">
        <v>1119</v>
      </c>
      <c r="G7" s="5">
        <v>3</v>
      </c>
      <c r="H7" s="27"/>
      <c r="I7" s="5"/>
    </row>
    <row r="8" spans="1:9" ht="11.25" customHeight="1" x14ac:dyDescent="0.2">
      <c r="A8" s="12"/>
      <c r="B8" s="5" t="s">
        <v>775</v>
      </c>
      <c r="C8" s="6" t="s">
        <v>81</v>
      </c>
      <c r="D8" s="7">
        <v>37565</v>
      </c>
      <c r="E8" s="6" t="s">
        <v>245</v>
      </c>
      <c r="F8" s="6" t="s">
        <v>1076</v>
      </c>
      <c r="G8" s="5">
        <v>3</v>
      </c>
      <c r="H8" s="27"/>
      <c r="I8" s="5"/>
    </row>
    <row r="9" spans="1:9" ht="11.25" customHeight="1" x14ac:dyDescent="0.2">
      <c r="A9" s="12"/>
      <c r="B9" s="5">
        <v>20010510</v>
      </c>
      <c r="C9" s="6" t="s">
        <v>81</v>
      </c>
      <c r="D9" s="7">
        <v>37565</v>
      </c>
      <c r="E9" s="6" t="s">
        <v>310</v>
      </c>
      <c r="F9" s="6" t="s">
        <v>1120</v>
      </c>
      <c r="G9" s="5">
        <v>3</v>
      </c>
      <c r="H9" s="27"/>
      <c r="I9" s="5"/>
    </row>
    <row r="10" spans="1:9" ht="11.25" customHeight="1" x14ac:dyDescent="0.2">
      <c r="A10" s="12"/>
      <c r="B10" s="5" t="s">
        <v>775</v>
      </c>
      <c r="C10" s="6" t="s">
        <v>81</v>
      </c>
      <c r="D10" s="7">
        <v>37387</v>
      </c>
      <c r="E10" s="6" t="s">
        <v>655</v>
      </c>
      <c r="F10" s="6" t="s">
        <v>656</v>
      </c>
      <c r="G10" s="5">
        <v>1</v>
      </c>
      <c r="H10" s="27"/>
      <c r="I10" s="5"/>
    </row>
    <row r="11" spans="1:9" ht="11.25" customHeight="1" x14ac:dyDescent="0.2">
      <c r="A11" s="12"/>
      <c r="B11" s="5" t="s">
        <v>775</v>
      </c>
      <c r="C11" s="6" t="s">
        <v>81</v>
      </c>
      <c r="D11" s="7">
        <v>37387</v>
      </c>
      <c r="E11" s="6" t="s">
        <v>742</v>
      </c>
      <c r="F11" s="6" t="s">
        <v>776</v>
      </c>
      <c r="G11" s="5">
        <v>2</v>
      </c>
      <c r="H11" s="27"/>
      <c r="I11" s="5"/>
    </row>
    <row r="12" spans="1:9" ht="11.25" customHeight="1" x14ac:dyDescent="0.2">
      <c r="A12" s="12"/>
      <c r="B12" s="5"/>
      <c r="C12" s="6"/>
      <c r="D12" s="7"/>
      <c r="E12" s="6"/>
      <c r="F12" s="6"/>
      <c r="G12" s="9">
        <f>SUM(G5:G11)</f>
        <v>18</v>
      </c>
      <c r="H12" s="15">
        <f>G12*330000</f>
        <v>5940000</v>
      </c>
      <c r="I12" s="5"/>
    </row>
    <row r="13" spans="1:9" ht="21.75" customHeight="1" x14ac:dyDescent="0.2">
      <c r="A13" s="12">
        <v>2</v>
      </c>
      <c r="B13" s="5">
        <v>20010515</v>
      </c>
      <c r="C13" s="6" t="s">
        <v>83</v>
      </c>
      <c r="D13" s="7">
        <v>37524</v>
      </c>
      <c r="E13" s="6" t="s">
        <v>82</v>
      </c>
      <c r="F13" s="6"/>
      <c r="G13" s="5">
        <v>3</v>
      </c>
      <c r="H13" s="15"/>
      <c r="I13" s="5"/>
    </row>
    <row r="14" spans="1:9" ht="12.75" customHeight="1" x14ac:dyDescent="0.2">
      <c r="A14" s="12"/>
      <c r="B14" s="5" t="s">
        <v>777</v>
      </c>
      <c r="C14" s="6" t="s">
        <v>83</v>
      </c>
      <c r="D14" s="7" t="s">
        <v>137</v>
      </c>
      <c r="E14" s="6" t="s">
        <v>136</v>
      </c>
      <c r="F14" s="6" t="s">
        <v>1084</v>
      </c>
      <c r="G14" s="5">
        <v>3</v>
      </c>
      <c r="H14" s="15"/>
      <c r="I14" s="5"/>
    </row>
    <row r="15" spans="1:9" ht="12.75" customHeight="1" x14ac:dyDescent="0.2">
      <c r="A15" s="12"/>
      <c r="B15" s="5">
        <v>20010515</v>
      </c>
      <c r="C15" s="6" t="s">
        <v>83</v>
      </c>
      <c r="D15" s="7">
        <v>37524</v>
      </c>
      <c r="E15" s="6" t="s">
        <v>221</v>
      </c>
      <c r="F15" s="6" t="s">
        <v>1119</v>
      </c>
      <c r="G15" s="5">
        <v>3</v>
      </c>
      <c r="H15" s="15"/>
      <c r="I15" s="5"/>
    </row>
    <row r="16" spans="1:9" ht="12.75" customHeight="1" x14ac:dyDescent="0.2">
      <c r="A16" s="12"/>
      <c r="B16" s="5" t="s">
        <v>777</v>
      </c>
      <c r="C16" s="6" t="s">
        <v>83</v>
      </c>
      <c r="D16" s="7">
        <v>37524</v>
      </c>
      <c r="E16" s="6" t="s">
        <v>245</v>
      </c>
      <c r="F16" s="6" t="s">
        <v>1076</v>
      </c>
      <c r="G16" s="5">
        <v>3</v>
      </c>
      <c r="H16" s="15"/>
      <c r="I16" s="5"/>
    </row>
    <row r="17" spans="1:9" ht="12.75" customHeight="1" x14ac:dyDescent="0.2">
      <c r="A17" s="12"/>
      <c r="B17" s="5">
        <v>20010515</v>
      </c>
      <c r="C17" s="6" t="s">
        <v>83</v>
      </c>
      <c r="D17" s="7">
        <v>37524</v>
      </c>
      <c r="E17" s="6" t="s">
        <v>310</v>
      </c>
      <c r="F17" s="6" t="s">
        <v>1120</v>
      </c>
      <c r="G17" s="5">
        <v>3</v>
      </c>
      <c r="H17" s="15"/>
      <c r="I17" s="5"/>
    </row>
    <row r="18" spans="1:9" ht="12.75" customHeight="1" x14ac:dyDescent="0.2">
      <c r="A18" s="12"/>
      <c r="B18" s="5" t="s">
        <v>777</v>
      </c>
      <c r="C18" s="6" t="s">
        <v>83</v>
      </c>
      <c r="D18" s="7" t="s">
        <v>137</v>
      </c>
      <c r="E18" s="6" t="s">
        <v>655</v>
      </c>
      <c r="F18" s="6" t="s">
        <v>656</v>
      </c>
      <c r="G18" s="5">
        <v>1</v>
      </c>
      <c r="H18" s="15"/>
      <c r="I18" s="5"/>
    </row>
    <row r="19" spans="1:9" ht="12.75" customHeight="1" x14ac:dyDescent="0.2">
      <c r="A19" s="12"/>
      <c r="B19" s="5" t="s">
        <v>777</v>
      </c>
      <c r="C19" s="6" t="s">
        <v>83</v>
      </c>
      <c r="D19" s="7" t="s">
        <v>137</v>
      </c>
      <c r="E19" s="6" t="s">
        <v>742</v>
      </c>
      <c r="F19" s="6" t="s">
        <v>776</v>
      </c>
      <c r="G19" s="5">
        <v>2</v>
      </c>
      <c r="H19" s="15"/>
      <c r="I19" s="5"/>
    </row>
    <row r="20" spans="1:9" ht="12.75" customHeight="1" x14ac:dyDescent="0.2">
      <c r="A20" s="12"/>
      <c r="B20" s="5"/>
      <c r="C20" s="6"/>
      <c r="D20" s="7"/>
      <c r="E20" s="6"/>
      <c r="F20" s="6"/>
      <c r="G20" s="9">
        <f>SUM(G13:G19)</f>
        <v>18</v>
      </c>
      <c r="H20" s="15">
        <f>G20*330000</f>
        <v>5940000</v>
      </c>
      <c r="I20" s="5"/>
    </row>
    <row r="21" spans="1:9" ht="21.75" customHeight="1" x14ac:dyDescent="0.2">
      <c r="A21" s="12">
        <v>3</v>
      </c>
      <c r="B21" s="5">
        <v>20010525</v>
      </c>
      <c r="C21" s="6" t="s">
        <v>84</v>
      </c>
      <c r="D21" s="7">
        <v>36676</v>
      </c>
      <c r="E21" s="6" t="s">
        <v>82</v>
      </c>
      <c r="F21" s="6"/>
      <c r="G21" s="5">
        <v>3</v>
      </c>
      <c r="H21" s="15"/>
      <c r="I21" s="5"/>
    </row>
    <row r="22" spans="1:9" ht="11.25" customHeight="1" x14ac:dyDescent="0.2">
      <c r="A22" s="12"/>
      <c r="B22" s="5" t="s">
        <v>616</v>
      </c>
      <c r="C22" s="6" t="s">
        <v>84</v>
      </c>
      <c r="D22" s="7" t="s">
        <v>138</v>
      </c>
      <c r="E22" s="6" t="s">
        <v>136</v>
      </c>
      <c r="F22" s="6" t="s">
        <v>1084</v>
      </c>
      <c r="G22" s="5">
        <v>3</v>
      </c>
      <c r="H22" s="15"/>
      <c r="I22" s="5"/>
    </row>
    <row r="23" spans="1:9" ht="11.25" customHeight="1" x14ac:dyDescent="0.2">
      <c r="A23" s="12"/>
      <c r="B23" s="5">
        <v>20010525</v>
      </c>
      <c r="C23" s="6" t="s">
        <v>84</v>
      </c>
      <c r="D23" s="7">
        <v>36676</v>
      </c>
      <c r="E23" s="6" t="s">
        <v>221</v>
      </c>
      <c r="F23" s="6" t="s">
        <v>1119</v>
      </c>
      <c r="G23" s="5">
        <v>3</v>
      </c>
      <c r="H23" s="15"/>
      <c r="I23" s="5"/>
    </row>
    <row r="24" spans="1:9" ht="11.25" customHeight="1" x14ac:dyDescent="0.2">
      <c r="A24" s="12"/>
      <c r="B24" s="5" t="s">
        <v>616</v>
      </c>
      <c r="C24" s="6" t="s">
        <v>84</v>
      </c>
      <c r="D24" s="7">
        <v>36676</v>
      </c>
      <c r="E24" s="6" t="s">
        <v>245</v>
      </c>
      <c r="F24" s="6" t="s">
        <v>1076</v>
      </c>
      <c r="G24" s="5">
        <v>3</v>
      </c>
      <c r="H24" s="15"/>
      <c r="I24" s="5"/>
    </row>
    <row r="25" spans="1:9" ht="11.25" customHeight="1" x14ac:dyDescent="0.2">
      <c r="A25" s="12"/>
      <c r="B25" s="5">
        <v>20010525</v>
      </c>
      <c r="C25" s="6" t="s">
        <v>84</v>
      </c>
      <c r="D25" s="7">
        <v>36676</v>
      </c>
      <c r="E25" s="6" t="s">
        <v>310</v>
      </c>
      <c r="F25" s="6" t="s">
        <v>1120</v>
      </c>
      <c r="G25" s="5">
        <v>3</v>
      </c>
      <c r="H25" s="15"/>
      <c r="I25" s="5"/>
    </row>
    <row r="26" spans="1:9" ht="11.25" customHeight="1" x14ac:dyDescent="0.2">
      <c r="A26" s="12"/>
      <c r="B26" s="5" t="s">
        <v>616</v>
      </c>
      <c r="C26" s="6" t="s">
        <v>84</v>
      </c>
      <c r="D26" s="7" t="s">
        <v>138</v>
      </c>
      <c r="E26" s="6" t="s">
        <v>617</v>
      </c>
      <c r="F26" s="6" t="s">
        <v>618</v>
      </c>
      <c r="G26" s="5">
        <v>1</v>
      </c>
      <c r="H26" s="15"/>
      <c r="I26" s="5"/>
    </row>
    <row r="27" spans="1:9" ht="11.25" customHeight="1" x14ac:dyDescent="0.2">
      <c r="A27" s="12"/>
      <c r="B27" s="5" t="s">
        <v>616</v>
      </c>
      <c r="C27" s="6" t="s">
        <v>84</v>
      </c>
      <c r="D27" s="7" t="s">
        <v>138</v>
      </c>
      <c r="E27" s="6" t="s">
        <v>693</v>
      </c>
      <c r="F27" s="6" t="s">
        <v>694</v>
      </c>
      <c r="G27" s="5">
        <v>1</v>
      </c>
      <c r="H27" s="15"/>
      <c r="I27" s="5"/>
    </row>
    <row r="28" spans="1:9" ht="11.25" customHeight="1" x14ac:dyDescent="0.2">
      <c r="A28" s="12"/>
      <c r="B28" s="5" t="s">
        <v>616</v>
      </c>
      <c r="C28" s="6" t="s">
        <v>84</v>
      </c>
      <c r="D28" s="7" t="s">
        <v>138</v>
      </c>
      <c r="E28" s="6" t="s">
        <v>742</v>
      </c>
      <c r="F28" s="6" t="s">
        <v>841</v>
      </c>
      <c r="G28" s="5">
        <v>2</v>
      </c>
      <c r="H28" s="15"/>
      <c r="I28" s="5"/>
    </row>
    <row r="29" spans="1:9" ht="11.25" customHeight="1" x14ac:dyDescent="0.2">
      <c r="A29" s="12"/>
      <c r="B29" s="5"/>
      <c r="C29" s="6"/>
      <c r="D29" s="7"/>
      <c r="E29" s="6"/>
      <c r="F29" s="6"/>
      <c r="G29" s="9">
        <f>SUM(G21:G28)</f>
        <v>19</v>
      </c>
      <c r="H29" s="15">
        <f>G29*330000</f>
        <v>6270000</v>
      </c>
      <c r="I29" s="5"/>
    </row>
    <row r="30" spans="1:9" ht="21.75" customHeight="1" x14ac:dyDescent="0.2">
      <c r="A30" s="12">
        <v>4</v>
      </c>
      <c r="B30" s="5">
        <v>20010528</v>
      </c>
      <c r="C30" s="6" t="s">
        <v>86</v>
      </c>
      <c r="D30" s="7">
        <v>37521</v>
      </c>
      <c r="E30" s="6" t="s">
        <v>82</v>
      </c>
      <c r="F30" s="6"/>
      <c r="G30" s="5">
        <v>3</v>
      </c>
      <c r="H30" s="15"/>
      <c r="I30" s="5"/>
    </row>
    <row r="31" spans="1:9" ht="12" customHeight="1" x14ac:dyDescent="0.2">
      <c r="A31" s="12"/>
      <c r="B31" s="5" t="s">
        <v>848</v>
      </c>
      <c r="C31" s="6" t="s">
        <v>86</v>
      </c>
      <c r="D31" s="7" t="s">
        <v>139</v>
      </c>
      <c r="E31" s="6" t="s">
        <v>136</v>
      </c>
      <c r="F31" s="6" t="s">
        <v>1084</v>
      </c>
      <c r="G31" s="5">
        <v>3</v>
      </c>
      <c r="H31" s="15"/>
      <c r="I31" s="5"/>
    </row>
    <row r="32" spans="1:9" ht="12" customHeight="1" x14ac:dyDescent="0.2">
      <c r="A32" s="12"/>
      <c r="B32" s="5">
        <v>20010528</v>
      </c>
      <c r="C32" s="6" t="s">
        <v>86</v>
      </c>
      <c r="D32" s="7">
        <v>37521</v>
      </c>
      <c r="E32" s="6" t="s">
        <v>221</v>
      </c>
      <c r="F32" s="6" t="s">
        <v>1119</v>
      </c>
      <c r="G32" s="5">
        <v>3</v>
      </c>
      <c r="H32" s="15"/>
      <c r="I32" s="5"/>
    </row>
    <row r="33" spans="1:9" ht="12" customHeight="1" x14ac:dyDescent="0.2">
      <c r="A33" s="12"/>
      <c r="B33" s="5" t="s">
        <v>848</v>
      </c>
      <c r="C33" s="6" t="s">
        <v>86</v>
      </c>
      <c r="D33" s="7">
        <v>37521</v>
      </c>
      <c r="E33" s="6" t="s">
        <v>245</v>
      </c>
      <c r="F33" s="6" t="s">
        <v>1076</v>
      </c>
      <c r="G33" s="5">
        <v>3</v>
      </c>
      <c r="H33" s="15"/>
      <c r="I33" s="5"/>
    </row>
    <row r="34" spans="1:9" ht="12" customHeight="1" x14ac:dyDescent="0.2">
      <c r="A34" s="12"/>
      <c r="B34" s="5" t="s">
        <v>848</v>
      </c>
      <c r="C34" s="6" t="s">
        <v>86</v>
      </c>
      <c r="D34" s="7" t="s">
        <v>139</v>
      </c>
      <c r="E34" s="6" t="s">
        <v>617</v>
      </c>
      <c r="F34" s="6" t="s">
        <v>648</v>
      </c>
      <c r="G34" s="5">
        <v>1</v>
      </c>
      <c r="H34" s="15"/>
      <c r="I34" s="5"/>
    </row>
    <row r="35" spans="1:9" ht="12" customHeight="1" x14ac:dyDescent="0.2">
      <c r="A35" s="12"/>
      <c r="B35" s="5" t="s">
        <v>848</v>
      </c>
      <c r="C35" s="6" t="s">
        <v>86</v>
      </c>
      <c r="D35" s="7" t="s">
        <v>139</v>
      </c>
      <c r="E35" s="6" t="s">
        <v>742</v>
      </c>
      <c r="F35" s="6" t="s">
        <v>846</v>
      </c>
      <c r="G35" s="5">
        <v>2</v>
      </c>
      <c r="H35" s="15"/>
      <c r="I35" s="5"/>
    </row>
    <row r="36" spans="1:9" ht="12" customHeight="1" x14ac:dyDescent="0.2">
      <c r="A36" s="12"/>
      <c r="B36" s="5"/>
      <c r="C36" s="6"/>
      <c r="D36" s="7"/>
      <c r="E36" s="6"/>
      <c r="F36" s="6"/>
      <c r="G36" s="9">
        <f>SUM(G30:G35)</f>
        <v>15</v>
      </c>
      <c r="H36" s="15">
        <f>G36*330000</f>
        <v>4950000</v>
      </c>
      <c r="I36" s="5"/>
    </row>
    <row r="37" spans="1:9" ht="21.75" customHeight="1" x14ac:dyDescent="0.2">
      <c r="A37" s="12">
        <v>5</v>
      </c>
      <c r="B37" s="5">
        <v>20010531</v>
      </c>
      <c r="C37" s="6" t="s">
        <v>90</v>
      </c>
      <c r="D37" s="7">
        <v>37259</v>
      </c>
      <c r="E37" s="6" t="s">
        <v>82</v>
      </c>
      <c r="F37" s="6"/>
      <c r="G37" s="5">
        <v>3</v>
      </c>
      <c r="H37" s="15"/>
      <c r="I37" s="5"/>
    </row>
    <row r="38" spans="1:9" ht="12.75" customHeight="1" x14ac:dyDescent="0.2">
      <c r="A38" s="12"/>
      <c r="B38" s="5" t="s">
        <v>636</v>
      </c>
      <c r="C38" s="6" t="s">
        <v>90</v>
      </c>
      <c r="D38" s="7">
        <v>37316</v>
      </c>
      <c r="E38" s="6" t="s">
        <v>136</v>
      </c>
      <c r="F38" s="6" t="s">
        <v>1084</v>
      </c>
      <c r="G38" s="5">
        <v>3</v>
      </c>
      <c r="H38" s="15"/>
      <c r="I38" s="5"/>
    </row>
    <row r="39" spans="1:9" ht="12.75" customHeight="1" x14ac:dyDescent="0.2">
      <c r="A39" s="12"/>
      <c r="B39" s="5">
        <v>20010531</v>
      </c>
      <c r="C39" s="6" t="s">
        <v>90</v>
      </c>
      <c r="D39" s="7">
        <v>37259</v>
      </c>
      <c r="E39" s="6" t="s">
        <v>221</v>
      </c>
      <c r="F39" s="6" t="s">
        <v>1119</v>
      </c>
      <c r="G39" s="5">
        <v>3</v>
      </c>
      <c r="H39" s="15"/>
      <c r="I39" s="5"/>
    </row>
    <row r="40" spans="1:9" ht="12.75" customHeight="1" x14ac:dyDescent="0.2">
      <c r="A40" s="12"/>
      <c r="B40" s="5" t="s">
        <v>636</v>
      </c>
      <c r="C40" s="6" t="s">
        <v>90</v>
      </c>
      <c r="D40" s="7">
        <v>37259</v>
      </c>
      <c r="E40" s="6" t="s">
        <v>245</v>
      </c>
      <c r="F40" s="6" t="s">
        <v>1076</v>
      </c>
      <c r="G40" s="5">
        <v>3</v>
      </c>
      <c r="H40" s="15"/>
      <c r="I40" s="5"/>
    </row>
    <row r="41" spans="1:9" ht="12.75" customHeight="1" x14ac:dyDescent="0.2">
      <c r="A41" s="12"/>
      <c r="B41" s="5" t="s">
        <v>636</v>
      </c>
      <c r="C41" s="6" t="s">
        <v>90</v>
      </c>
      <c r="D41" s="7">
        <v>37316</v>
      </c>
      <c r="E41" s="6" t="s">
        <v>617</v>
      </c>
      <c r="F41" s="6" t="s">
        <v>631</v>
      </c>
      <c r="G41" s="5">
        <v>1</v>
      </c>
      <c r="H41" s="15"/>
      <c r="I41" s="5"/>
    </row>
    <row r="42" spans="1:9" ht="12.75" customHeight="1" x14ac:dyDescent="0.2">
      <c r="A42" s="12"/>
      <c r="B42" s="5" t="s">
        <v>636</v>
      </c>
      <c r="C42" s="6" t="s">
        <v>90</v>
      </c>
      <c r="D42" s="7">
        <v>37316</v>
      </c>
      <c r="E42" s="6" t="s">
        <v>757</v>
      </c>
      <c r="F42" s="6" t="s">
        <v>758</v>
      </c>
      <c r="G42" s="5">
        <v>2</v>
      </c>
      <c r="H42" s="15"/>
      <c r="I42" s="5"/>
    </row>
    <row r="43" spans="1:9" ht="12.75" customHeight="1" x14ac:dyDescent="0.2">
      <c r="A43" s="12"/>
      <c r="B43" s="5"/>
      <c r="C43" s="6"/>
      <c r="D43" s="7"/>
      <c r="E43" s="6"/>
      <c r="F43" s="6"/>
      <c r="G43" s="9">
        <f>SUM(G37:G42)</f>
        <v>15</v>
      </c>
      <c r="H43" s="15">
        <f>G43*330000</f>
        <v>4950000</v>
      </c>
      <c r="I43" s="5"/>
    </row>
    <row r="44" spans="1:9" ht="21.75" customHeight="1" x14ac:dyDescent="0.2">
      <c r="A44" s="12">
        <v>6</v>
      </c>
      <c r="B44" s="5">
        <v>20010533</v>
      </c>
      <c r="C44" s="6" t="s">
        <v>92</v>
      </c>
      <c r="D44" s="7">
        <v>37275</v>
      </c>
      <c r="E44" s="6" t="s">
        <v>82</v>
      </c>
      <c r="F44" s="6"/>
      <c r="G44" s="5">
        <v>3</v>
      </c>
      <c r="H44" s="15"/>
      <c r="I44" s="5"/>
    </row>
    <row r="45" spans="1:9" ht="11.25" customHeight="1" x14ac:dyDescent="0.2">
      <c r="A45" s="12"/>
      <c r="B45" s="5" t="s">
        <v>786</v>
      </c>
      <c r="C45" s="6" t="s">
        <v>92</v>
      </c>
      <c r="D45" s="7" t="s">
        <v>144</v>
      </c>
      <c r="E45" s="6" t="s">
        <v>136</v>
      </c>
      <c r="F45" s="6" t="s">
        <v>1084</v>
      </c>
      <c r="G45" s="5">
        <v>3</v>
      </c>
      <c r="H45" s="15"/>
      <c r="I45" s="5"/>
    </row>
    <row r="46" spans="1:9" ht="11.25" customHeight="1" x14ac:dyDescent="0.2">
      <c r="A46" s="12"/>
      <c r="B46" s="5">
        <v>20010533</v>
      </c>
      <c r="C46" s="6" t="s">
        <v>92</v>
      </c>
      <c r="D46" s="7">
        <v>37275</v>
      </c>
      <c r="E46" s="6" t="s">
        <v>221</v>
      </c>
      <c r="F46" s="6" t="s">
        <v>1119</v>
      </c>
      <c r="G46" s="5">
        <v>3</v>
      </c>
      <c r="H46" s="15"/>
      <c r="I46" s="5"/>
    </row>
    <row r="47" spans="1:9" ht="11.25" customHeight="1" x14ac:dyDescent="0.2">
      <c r="A47" s="12"/>
      <c r="B47" s="5">
        <v>20010533</v>
      </c>
      <c r="C47" s="6" t="s">
        <v>92</v>
      </c>
      <c r="D47" s="7">
        <v>37275</v>
      </c>
      <c r="E47" s="6" t="s">
        <v>231</v>
      </c>
      <c r="F47" s="6" t="s">
        <v>232</v>
      </c>
      <c r="G47" s="5">
        <v>3</v>
      </c>
      <c r="H47" s="15"/>
      <c r="I47" s="5"/>
    </row>
    <row r="48" spans="1:9" ht="11.25" customHeight="1" x14ac:dyDescent="0.2">
      <c r="A48" s="12"/>
      <c r="B48" s="5" t="s">
        <v>786</v>
      </c>
      <c r="C48" s="6" t="s">
        <v>92</v>
      </c>
      <c r="D48" s="7">
        <v>37275</v>
      </c>
      <c r="E48" s="6" t="s">
        <v>245</v>
      </c>
      <c r="F48" s="6" t="s">
        <v>1076</v>
      </c>
      <c r="G48" s="5">
        <v>3</v>
      </c>
      <c r="H48" s="15"/>
      <c r="I48" s="5"/>
    </row>
    <row r="49" spans="1:9" ht="11.25" customHeight="1" x14ac:dyDescent="0.2">
      <c r="A49" s="12"/>
      <c r="B49" s="5" t="s">
        <v>786</v>
      </c>
      <c r="C49" s="6" t="s">
        <v>92</v>
      </c>
      <c r="D49" s="7" t="s">
        <v>144</v>
      </c>
      <c r="E49" s="6" t="s">
        <v>742</v>
      </c>
      <c r="F49" s="6" t="s">
        <v>776</v>
      </c>
      <c r="G49" s="5">
        <v>2</v>
      </c>
      <c r="H49" s="15"/>
      <c r="I49" s="5"/>
    </row>
    <row r="50" spans="1:9" ht="11.25" customHeight="1" x14ac:dyDescent="0.2">
      <c r="A50" s="12"/>
      <c r="B50" s="5"/>
      <c r="C50" s="6"/>
      <c r="D50" s="7"/>
      <c r="E50" s="6"/>
      <c r="F50" s="6"/>
      <c r="G50" s="9">
        <f>SUM(G44:G49)</f>
        <v>17</v>
      </c>
      <c r="H50" s="15">
        <f>G50*330000</f>
        <v>5610000</v>
      </c>
      <c r="I50" s="5"/>
    </row>
    <row r="51" spans="1:9" ht="21.75" customHeight="1" x14ac:dyDescent="0.2">
      <c r="A51" s="12">
        <v>7</v>
      </c>
      <c r="B51" s="5">
        <v>20010536</v>
      </c>
      <c r="C51" s="6" t="s">
        <v>93</v>
      </c>
      <c r="D51" s="7">
        <v>37540</v>
      </c>
      <c r="E51" s="6" t="s">
        <v>82</v>
      </c>
      <c r="F51" s="6"/>
      <c r="G51" s="5">
        <v>3</v>
      </c>
      <c r="H51" s="15"/>
      <c r="I51" s="5"/>
    </row>
    <row r="52" spans="1:9" ht="11.25" customHeight="1" x14ac:dyDescent="0.2">
      <c r="A52" s="12"/>
      <c r="B52" s="5" t="s">
        <v>761</v>
      </c>
      <c r="C52" s="6" t="s">
        <v>93</v>
      </c>
      <c r="D52" s="7">
        <v>37570</v>
      </c>
      <c r="E52" s="6" t="s">
        <v>136</v>
      </c>
      <c r="F52" s="6" t="s">
        <v>1084</v>
      </c>
      <c r="G52" s="5">
        <v>3</v>
      </c>
      <c r="H52" s="15"/>
      <c r="I52" s="5"/>
    </row>
    <row r="53" spans="1:9" ht="11.25" customHeight="1" x14ac:dyDescent="0.2">
      <c r="A53" s="12"/>
      <c r="B53" s="5">
        <v>20010536</v>
      </c>
      <c r="C53" s="6" t="s">
        <v>93</v>
      </c>
      <c r="D53" s="7">
        <v>37540</v>
      </c>
      <c r="E53" s="6" t="s">
        <v>221</v>
      </c>
      <c r="F53" s="6" t="s">
        <v>1119</v>
      </c>
      <c r="G53" s="5">
        <v>3</v>
      </c>
      <c r="H53" s="15"/>
      <c r="I53" s="5"/>
    </row>
    <row r="54" spans="1:9" ht="11.25" customHeight="1" x14ac:dyDescent="0.2">
      <c r="A54" s="12"/>
      <c r="B54" s="5" t="s">
        <v>761</v>
      </c>
      <c r="C54" s="6" t="s">
        <v>93</v>
      </c>
      <c r="D54" s="7">
        <v>37540</v>
      </c>
      <c r="E54" s="6" t="s">
        <v>245</v>
      </c>
      <c r="F54" s="6" t="s">
        <v>1076</v>
      </c>
      <c r="G54" s="5">
        <v>3</v>
      </c>
      <c r="H54" s="15"/>
      <c r="I54" s="5"/>
    </row>
    <row r="55" spans="1:9" ht="11.25" customHeight="1" x14ac:dyDescent="0.2">
      <c r="A55" s="12"/>
      <c r="B55" s="5" t="s">
        <v>761</v>
      </c>
      <c r="C55" s="6" t="s">
        <v>93</v>
      </c>
      <c r="D55" s="7">
        <v>37570</v>
      </c>
      <c r="E55" s="6" t="s">
        <v>757</v>
      </c>
      <c r="F55" s="6" t="s">
        <v>758</v>
      </c>
      <c r="G55" s="5">
        <v>2</v>
      </c>
      <c r="H55" s="15"/>
      <c r="I55" s="5"/>
    </row>
    <row r="56" spans="1:9" ht="11.25" customHeight="1" x14ac:dyDescent="0.2">
      <c r="A56" s="12"/>
      <c r="B56" s="5"/>
      <c r="C56" s="6"/>
      <c r="D56" s="7"/>
      <c r="E56" s="6"/>
      <c r="F56" s="6"/>
      <c r="G56" s="9">
        <f>SUM(G51:G55)</f>
        <v>14</v>
      </c>
      <c r="H56" s="15">
        <f>G56*330000</f>
        <v>4620000</v>
      </c>
      <c r="I56" s="5"/>
    </row>
    <row r="57" spans="1:9" ht="21.75" customHeight="1" x14ac:dyDescent="0.2">
      <c r="A57" s="12">
        <v>8</v>
      </c>
      <c r="B57" s="5">
        <v>20010545</v>
      </c>
      <c r="C57" s="6" t="s">
        <v>97</v>
      </c>
      <c r="D57" s="7">
        <v>37453</v>
      </c>
      <c r="E57" s="6" t="s">
        <v>82</v>
      </c>
      <c r="F57" s="6"/>
      <c r="G57" s="5">
        <v>3</v>
      </c>
      <c r="H57" s="15"/>
      <c r="I57" s="5"/>
    </row>
    <row r="58" spans="1:9" ht="12" customHeight="1" x14ac:dyDescent="0.2">
      <c r="A58" s="12"/>
      <c r="B58" s="5" t="s">
        <v>623</v>
      </c>
      <c r="C58" s="6" t="s">
        <v>97</v>
      </c>
      <c r="D58" s="7" t="s">
        <v>146</v>
      </c>
      <c r="E58" s="6" t="s">
        <v>136</v>
      </c>
      <c r="F58" s="6" t="s">
        <v>1084</v>
      </c>
      <c r="G58" s="5">
        <v>3</v>
      </c>
      <c r="H58" s="15"/>
      <c r="I58" s="5"/>
    </row>
    <row r="59" spans="1:9" ht="12" customHeight="1" x14ac:dyDescent="0.2">
      <c r="A59" s="12"/>
      <c r="B59" s="5">
        <v>20010545</v>
      </c>
      <c r="C59" s="6" t="s">
        <v>97</v>
      </c>
      <c r="D59" s="7">
        <v>37453</v>
      </c>
      <c r="E59" s="6" t="s">
        <v>221</v>
      </c>
      <c r="F59" s="6" t="s">
        <v>1119</v>
      </c>
      <c r="G59" s="5">
        <v>3</v>
      </c>
      <c r="H59" s="15"/>
      <c r="I59" s="5"/>
    </row>
    <row r="60" spans="1:9" ht="12" customHeight="1" x14ac:dyDescent="0.2">
      <c r="A60" s="12"/>
      <c r="B60" s="5" t="s">
        <v>623</v>
      </c>
      <c r="C60" s="6" t="s">
        <v>97</v>
      </c>
      <c r="D60" s="7">
        <v>37453</v>
      </c>
      <c r="E60" s="6" t="s">
        <v>245</v>
      </c>
      <c r="F60" s="6" t="s">
        <v>1076</v>
      </c>
      <c r="G60" s="5">
        <v>3</v>
      </c>
      <c r="H60" s="15"/>
      <c r="I60" s="5"/>
    </row>
    <row r="61" spans="1:9" ht="12" customHeight="1" x14ac:dyDescent="0.2">
      <c r="A61" s="12"/>
      <c r="B61" s="5" t="s">
        <v>623</v>
      </c>
      <c r="C61" s="6" t="s">
        <v>97</v>
      </c>
      <c r="D61" s="7" t="s">
        <v>146</v>
      </c>
      <c r="E61" s="6" t="s">
        <v>617</v>
      </c>
      <c r="F61" s="6" t="s">
        <v>618</v>
      </c>
      <c r="G61" s="5">
        <v>1</v>
      </c>
      <c r="H61" s="15"/>
      <c r="I61" s="5"/>
    </row>
    <row r="62" spans="1:9" ht="12" customHeight="1" x14ac:dyDescent="0.2">
      <c r="A62" s="12"/>
      <c r="B62" s="5">
        <v>20010545</v>
      </c>
      <c r="C62" s="6" t="s">
        <v>97</v>
      </c>
      <c r="D62" s="7">
        <v>37453</v>
      </c>
      <c r="E62" s="6" t="s">
        <v>742</v>
      </c>
      <c r="F62" s="6" t="s">
        <v>1104</v>
      </c>
      <c r="G62" s="5">
        <v>2</v>
      </c>
      <c r="H62" s="15"/>
      <c r="I62" s="5"/>
    </row>
    <row r="63" spans="1:9" ht="12" customHeight="1" x14ac:dyDescent="0.2">
      <c r="A63" s="12"/>
      <c r="B63" s="5"/>
      <c r="C63" s="6"/>
      <c r="D63" s="7"/>
      <c r="E63" s="6"/>
      <c r="F63" s="6"/>
      <c r="G63" s="9">
        <f>SUM(G57:G62)</f>
        <v>15</v>
      </c>
      <c r="H63" s="15">
        <f>G63*330000</f>
        <v>4950000</v>
      </c>
      <c r="I63" s="5"/>
    </row>
    <row r="64" spans="1:9" ht="21.75" customHeight="1" x14ac:dyDescent="0.2">
      <c r="A64" s="12">
        <v>9</v>
      </c>
      <c r="B64" s="5">
        <v>20010560</v>
      </c>
      <c r="C64" s="6" t="s">
        <v>107</v>
      </c>
      <c r="D64" s="7">
        <v>37596</v>
      </c>
      <c r="E64" s="6" t="s">
        <v>82</v>
      </c>
      <c r="F64" s="6"/>
      <c r="G64" s="5">
        <v>3</v>
      </c>
      <c r="H64" s="15"/>
      <c r="I64" s="5"/>
    </row>
    <row r="65" spans="1:9" ht="12.75" customHeight="1" x14ac:dyDescent="0.2">
      <c r="A65" s="12"/>
      <c r="B65" s="5" t="s">
        <v>641</v>
      </c>
      <c r="C65" s="6" t="s">
        <v>107</v>
      </c>
      <c r="D65" s="7">
        <v>37419</v>
      </c>
      <c r="E65" s="6" t="s">
        <v>136</v>
      </c>
      <c r="F65" s="6" t="s">
        <v>1084</v>
      </c>
      <c r="G65" s="5">
        <v>3</v>
      </c>
      <c r="H65" s="15"/>
      <c r="I65" s="5"/>
    </row>
    <row r="66" spans="1:9" ht="12.75" customHeight="1" x14ac:dyDescent="0.2">
      <c r="A66" s="12"/>
      <c r="B66" s="5">
        <v>20010560</v>
      </c>
      <c r="C66" s="6" t="s">
        <v>107</v>
      </c>
      <c r="D66" s="7">
        <v>37596</v>
      </c>
      <c r="E66" s="6" t="s">
        <v>221</v>
      </c>
      <c r="F66" s="6" t="s">
        <v>1119</v>
      </c>
      <c r="G66" s="5">
        <v>3</v>
      </c>
      <c r="H66" s="15"/>
      <c r="I66" s="5"/>
    </row>
    <row r="67" spans="1:9" ht="12.75" customHeight="1" x14ac:dyDescent="0.2">
      <c r="A67" s="12"/>
      <c r="B67" s="5" t="s">
        <v>641</v>
      </c>
      <c r="C67" s="6" t="s">
        <v>107</v>
      </c>
      <c r="D67" s="7">
        <v>37596</v>
      </c>
      <c r="E67" s="6" t="s">
        <v>245</v>
      </c>
      <c r="F67" s="6" t="s">
        <v>1076</v>
      </c>
      <c r="G67" s="5">
        <v>3</v>
      </c>
      <c r="H67" s="15"/>
      <c r="I67" s="5"/>
    </row>
    <row r="68" spans="1:9" ht="12.75" customHeight="1" x14ac:dyDescent="0.2">
      <c r="A68" s="12"/>
      <c r="B68" s="5" t="s">
        <v>641</v>
      </c>
      <c r="C68" s="6" t="s">
        <v>107</v>
      </c>
      <c r="D68" s="7">
        <v>37419</v>
      </c>
      <c r="E68" s="6" t="s">
        <v>617</v>
      </c>
      <c r="F68" s="6" t="s">
        <v>631</v>
      </c>
      <c r="G68" s="5">
        <v>1</v>
      </c>
      <c r="H68" s="15"/>
      <c r="I68" s="5"/>
    </row>
    <row r="69" spans="1:9" ht="12.75" customHeight="1" x14ac:dyDescent="0.2">
      <c r="A69" s="12"/>
      <c r="B69" s="5" t="s">
        <v>641</v>
      </c>
      <c r="C69" s="6" t="s">
        <v>107</v>
      </c>
      <c r="D69" s="7">
        <v>37419</v>
      </c>
      <c r="E69" s="6" t="s">
        <v>742</v>
      </c>
      <c r="F69" s="6" t="s">
        <v>776</v>
      </c>
      <c r="G69" s="5">
        <v>2</v>
      </c>
      <c r="H69" s="15"/>
      <c r="I69" s="5"/>
    </row>
    <row r="70" spans="1:9" ht="12.75" customHeight="1" x14ac:dyDescent="0.2">
      <c r="A70" s="12"/>
      <c r="B70" s="5"/>
      <c r="C70" s="6"/>
      <c r="D70" s="7"/>
      <c r="E70" s="6"/>
      <c r="F70" s="6"/>
      <c r="G70" s="9">
        <f>SUM(G64:G69)</f>
        <v>15</v>
      </c>
      <c r="H70" s="15">
        <f>G70*330000</f>
        <v>4950000</v>
      </c>
      <c r="I70" s="5"/>
    </row>
    <row r="71" spans="1:9" ht="21.75" customHeight="1" x14ac:dyDescent="0.2">
      <c r="A71" s="12">
        <v>10</v>
      </c>
      <c r="B71" s="5">
        <v>20010569</v>
      </c>
      <c r="C71" s="6" t="s">
        <v>109</v>
      </c>
      <c r="D71" s="7">
        <v>37556</v>
      </c>
      <c r="E71" s="6" t="s">
        <v>82</v>
      </c>
      <c r="F71" s="6"/>
      <c r="G71" s="5">
        <v>3</v>
      </c>
      <c r="H71" s="15"/>
      <c r="I71" s="5"/>
    </row>
    <row r="72" spans="1:9" ht="12" customHeight="1" x14ac:dyDescent="0.2">
      <c r="A72" s="12"/>
      <c r="B72" s="5" t="s">
        <v>851</v>
      </c>
      <c r="C72" s="6" t="s">
        <v>109</v>
      </c>
      <c r="D72" s="7" t="s">
        <v>155</v>
      </c>
      <c r="E72" s="6" t="s">
        <v>136</v>
      </c>
      <c r="F72" s="6" t="s">
        <v>1084</v>
      </c>
      <c r="G72" s="5">
        <v>3</v>
      </c>
      <c r="H72" s="15"/>
      <c r="I72" s="5"/>
    </row>
    <row r="73" spans="1:9" ht="12" customHeight="1" x14ac:dyDescent="0.2">
      <c r="A73" s="12"/>
      <c r="B73" s="5">
        <v>20010569</v>
      </c>
      <c r="C73" s="6" t="s">
        <v>109</v>
      </c>
      <c r="D73" s="7">
        <v>37556</v>
      </c>
      <c r="E73" s="6" t="s">
        <v>221</v>
      </c>
      <c r="F73" s="6" t="s">
        <v>1119</v>
      </c>
      <c r="G73" s="5">
        <v>3</v>
      </c>
      <c r="H73" s="15"/>
      <c r="I73" s="5"/>
    </row>
    <row r="74" spans="1:9" ht="12" customHeight="1" x14ac:dyDescent="0.2">
      <c r="A74" s="12"/>
      <c r="B74" s="5" t="s">
        <v>851</v>
      </c>
      <c r="C74" s="6" t="s">
        <v>109</v>
      </c>
      <c r="D74" s="7">
        <v>37556</v>
      </c>
      <c r="E74" s="6" t="s">
        <v>245</v>
      </c>
      <c r="F74" s="6" t="s">
        <v>1076</v>
      </c>
      <c r="G74" s="5">
        <v>3</v>
      </c>
      <c r="H74" s="15"/>
      <c r="I74" s="5"/>
    </row>
    <row r="75" spans="1:9" ht="12" customHeight="1" x14ac:dyDescent="0.2">
      <c r="A75" s="12"/>
      <c r="B75" s="5" t="s">
        <v>851</v>
      </c>
      <c r="C75" s="6" t="s">
        <v>109</v>
      </c>
      <c r="D75" s="7" t="s">
        <v>155</v>
      </c>
      <c r="E75" s="6" t="s">
        <v>655</v>
      </c>
      <c r="F75" s="6" t="s">
        <v>656</v>
      </c>
      <c r="G75" s="5">
        <v>1</v>
      </c>
      <c r="H75" s="15"/>
      <c r="I75" s="5"/>
    </row>
    <row r="76" spans="1:9" ht="12" customHeight="1" x14ac:dyDescent="0.2">
      <c r="A76" s="12"/>
      <c r="B76" s="5" t="s">
        <v>851</v>
      </c>
      <c r="C76" s="6" t="s">
        <v>109</v>
      </c>
      <c r="D76" s="7" t="s">
        <v>155</v>
      </c>
      <c r="E76" s="6" t="s">
        <v>742</v>
      </c>
      <c r="F76" s="6" t="s">
        <v>846</v>
      </c>
      <c r="G76" s="5">
        <v>2</v>
      </c>
      <c r="H76" s="15"/>
      <c r="I76" s="5"/>
    </row>
    <row r="77" spans="1:9" ht="12" customHeight="1" x14ac:dyDescent="0.2">
      <c r="A77" s="12"/>
      <c r="B77" s="5"/>
      <c r="C77" s="6"/>
      <c r="D77" s="7"/>
      <c r="E77" s="6"/>
      <c r="F77" s="6"/>
      <c r="G77" s="9">
        <f>SUM(G71:G76)</f>
        <v>15</v>
      </c>
      <c r="H77" s="15">
        <f>G77*330000</f>
        <v>4950000</v>
      </c>
      <c r="I77" s="5"/>
    </row>
    <row r="78" spans="1:9" ht="21.75" customHeight="1" x14ac:dyDescent="0.2">
      <c r="A78" s="12">
        <v>11</v>
      </c>
      <c r="B78" s="5">
        <v>20010573</v>
      </c>
      <c r="C78" s="6" t="s">
        <v>110</v>
      </c>
      <c r="D78" s="7">
        <v>37405</v>
      </c>
      <c r="E78" s="6" t="s">
        <v>82</v>
      </c>
      <c r="F78" s="6"/>
      <c r="G78" s="5">
        <v>3</v>
      </c>
      <c r="H78" s="15"/>
      <c r="I78" s="5"/>
    </row>
    <row r="79" spans="1:9" ht="13.5" customHeight="1" x14ac:dyDescent="0.2">
      <c r="A79" s="12"/>
      <c r="B79" s="5" t="s">
        <v>831</v>
      </c>
      <c r="C79" s="6" t="s">
        <v>110</v>
      </c>
      <c r="D79" s="7" t="s">
        <v>156</v>
      </c>
      <c r="E79" s="6" t="s">
        <v>136</v>
      </c>
      <c r="F79" s="6" t="s">
        <v>1084</v>
      </c>
      <c r="G79" s="5">
        <v>3</v>
      </c>
      <c r="H79" s="15"/>
      <c r="I79" s="5"/>
    </row>
    <row r="80" spans="1:9" ht="13.5" customHeight="1" x14ac:dyDescent="0.2">
      <c r="A80" s="12"/>
      <c r="B80" s="5">
        <v>20010573</v>
      </c>
      <c r="C80" s="6" t="s">
        <v>110</v>
      </c>
      <c r="D80" s="7">
        <v>37405</v>
      </c>
      <c r="E80" s="6" t="s">
        <v>221</v>
      </c>
      <c r="F80" s="6" t="s">
        <v>1119</v>
      </c>
      <c r="G80" s="5">
        <v>3</v>
      </c>
      <c r="H80" s="15"/>
      <c r="I80" s="5"/>
    </row>
    <row r="81" spans="1:9" ht="13.5" customHeight="1" x14ac:dyDescent="0.2">
      <c r="A81" s="12"/>
      <c r="B81" s="5" t="s">
        <v>831</v>
      </c>
      <c r="C81" s="6" t="s">
        <v>110</v>
      </c>
      <c r="D81" s="7" t="s">
        <v>156</v>
      </c>
      <c r="E81" s="6" t="s">
        <v>655</v>
      </c>
      <c r="F81" s="6" t="s">
        <v>675</v>
      </c>
      <c r="G81" s="5">
        <v>1</v>
      </c>
      <c r="H81" s="15"/>
      <c r="I81" s="5"/>
    </row>
    <row r="82" spans="1:9" ht="13.5" customHeight="1" x14ac:dyDescent="0.2">
      <c r="A82" s="12"/>
      <c r="B82" s="5" t="s">
        <v>831</v>
      </c>
      <c r="C82" s="6" t="s">
        <v>110</v>
      </c>
      <c r="D82" s="7" t="s">
        <v>156</v>
      </c>
      <c r="E82" s="6" t="s">
        <v>742</v>
      </c>
      <c r="F82" s="6" t="s">
        <v>821</v>
      </c>
      <c r="G82" s="5">
        <v>2</v>
      </c>
      <c r="H82" s="15"/>
      <c r="I82" s="5"/>
    </row>
    <row r="83" spans="1:9" ht="13.5" customHeight="1" x14ac:dyDescent="0.2">
      <c r="A83" s="12"/>
      <c r="B83" s="5" t="s">
        <v>831</v>
      </c>
      <c r="C83" s="6" t="s">
        <v>110</v>
      </c>
      <c r="D83" s="7" t="s">
        <v>156</v>
      </c>
      <c r="E83" s="6" t="s">
        <v>742</v>
      </c>
      <c r="F83" s="6" t="s">
        <v>821</v>
      </c>
      <c r="G83" s="5">
        <v>2</v>
      </c>
      <c r="H83" s="15"/>
      <c r="I83" s="5"/>
    </row>
    <row r="84" spans="1:9" ht="13.5" customHeight="1" x14ac:dyDescent="0.2">
      <c r="A84" s="12"/>
      <c r="B84" s="5"/>
      <c r="C84" s="6"/>
      <c r="D84" s="7"/>
      <c r="E84" s="6"/>
      <c r="F84" s="6"/>
      <c r="G84" s="9">
        <f>SUM(G78:G83)</f>
        <v>14</v>
      </c>
      <c r="H84" s="15">
        <f>G84*330000</f>
        <v>4620000</v>
      </c>
      <c r="I84" s="5"/>
    </row>
    <row r="85" spans="1:9" ht="21.75" customHeight="1" x14ac:dyDescent="0.2">
      <c r="A85" s="12">
        <v>12</v>
      </c>
      <c r="B85" s="5">
        <v>20010574</v>
      </c>
      <c r="C85" s="6" t="s">
        <v>111</v>
      </c>
      <c r="D85" s="7">
        <v>37325</v>
      </c>
      <c r="E85" s="6" t="s">
        <v>82</v>
      </c>
      <c r="F85" s="6"/>
      <c r="G85" s="5">
        <v>3</v>
      </c>
      <c r="H85" s="15"/>
      <c r="I85" s="5"/>
    </row>
    <row r="86" spans="1:9" ht="13.5" customHeight="1" x14ac:dyDescent="0.2">
      <c r="A86" s="12"/>
      <c r="B86" s="5" t="s">
        <v>1007</v>
      </c>
      <c r="C86" s="6" t="s">
        <v>111</v>
      </c>
      <c r="D86" s="7">
        <v>37532</v>
      </c>
      <c r="E86" s="6" t="s">
        <v>136</v>
      </c>
      <c r="F86" s="6" t="s">
        <v>1084</v>
      </c>
      <c r="G86" s="5">
        <v>3</v>
      </c>
      <c r="H86" s="15"/>
      <c r="I86" s="5"/>
    </row>
    <row r="87" spans="1:9" ht="13.5" customHeight="1" x14ac:dyDescent="0.2">
      <c r="A87" s="12"/>
      <c r="B87" s="5">
        <v>20010574</v>
      </c>
      <c r="C87" s="6" t="s">
        <v>111</v>
      </c>
      <c r="D87" s="7">
        <v>37325</v>
      </c>
      <c r="E87" s="6" t="s">
        <v>221</v>
      </c>
      <c r="F87" s="6" t="s">
        <v>1119</v>
      </c>
      <c r="G87" s="5">
        <v>3</v>
      </c>
      <c r="H87" s="15"/>
      <c r="I87" s="5"/>
    </row>
    <row r="88" spans="1:9" ht="13.5" customHeight="1" x14ac:dyDescent="0.2">
      <c r="A88" s="12"/>
      <c r="B88" s="5" t="s">
        <v>1007</v>
      </c>
      <c r="C88" s="6" t="s">
        <v>111</v>
      </c>
      <c r="D88" s="7">
        <v>37325</v>
      </c>
      <c r="E88" s="6" t="s">
        <v>245</v>
      </c>
      <c r="F88" s="6" t="s">
        <v>1076</v>
      </c>
      <c r="G88" s="5">
        <v>3</v>
      </c>
      <c r="H88" s="15"/>
      <c r="I88" s="5"/>
    </row>
    <row r="89" spans="1:9" ht="13.5" customHeight="1" x14ac:dyDescent="0.2">
      <c r="A89" s="12"/>
      <c r="B89" s="5" t="s">
        <v>1007</v>
      </c>
      <c r="C89" s="6" t="s">
        <v>111</v>
      </c>
      <c r="D89" s="7">
        <v>37532</v>
      </c>
      <c r="E89" s="6" t="s">
        <v>742</v>
      </c>
      <c r="F89" s="6" t="s">
        <v>841</v>
      </c>
      <c r="G89" s="5">
        <v>2</v>
      </c>
      <c r="H89" s="15"/>
      <c r="I89" s="5"/>
    </row>
    <row r="90" spans="1:9" ht="13.5" customHeight="1" x14ac:dyDescent="0.2">
      <c r="A90" s="12"/>
      <c r="B90" s="5"/>
      <c r="C90" s="6"/>
      <c r="D90" s="7"/>
      <c r="E90" s="6"/>
      <c r="F90" s="6"/>
      <c r="G90" s="9">
        <f>SUM(G85:G89)</f>
        <v>14</v>
      </c>
      <c r="H90" s="15">
        <f>G90*330000</f>
        <v>4620000</v>
      </c>
      <c r="I90" s="5"/>
    </row>
    <row r="91" spans="1:9" ht="21.75" customHeight="1" x14ac:dyDescent="0.2">
      <c r="A91" s="12">
        <v>13</v>
      </c>
      <c r="B91" s="5">
        <v>20010583</v>
      </c>
      <c r="C91" s="6" t="s">
        <v>115</v>
      </c>
      <c r="D91" s="7">
        <v>37565</v>
      </c>
      <c r="E91" s="6" t="s">
        <v>82</v>
      </c>
      <c r="F91" s="6"/>
      <c r="G91" s="5">
        <v>3</v>
      </c>
      <c r="H91" s="15"/>
      <c r="I91" s="5"/>
    </row>
    <row r="92" spans="1:9" ht="12.75" customHeight="1" x14ac:dyDescent="0.2">
      <c r="A92" s="12"/>
      <c r="B92" s="5" t="s">
        <v>834</v>
      </c>
      <c r="C92" s="6" t="s">
        <v>115</v>
      </c>
      <c r="D92" s="7">
        <v>37387</v>
      </c>
      <c r="E92" s="6" t="s">
        <v>136</v>
      </c>
      <c r="F92" s="6" t="s">
        <v>1084</v>
      </c>
      <c r="G92" s="5">
        <v>3</v>
      </c>
      <c r="H92" s="15"/>
      <c r="I92" s="5"/>
    </row>
    <row r="93" spans="1:9" ht="12.75" customHeight="1" x14ac:dyDescent="0.2">
      <c r="A93" s="12"/>
      <c r="B93" s="5">
        <v>20010583</v>
      </c>
      <c r="C93" s="6" t="s">
        <v>115</v>
      </c>
      <c r="D93" s="7">
        <v>37565</v>
      </c>
      <c r="E93" s="6" t="s">
        <v>221</v>
      </c>
      <c r="F93" s="6" t="s">
        <v>1119</v>
      </c>
      <c r="G93" s="5">
        <v>3</v>
      </c>
      <c r="H93" s="15"/>
      <c r="I93" s="5"/>
    </row>
    <row r="94" spans="1:9" ht="12.75" customHeight="1" x14ac:dyDescent="0.2">
      <c r="A94" s="12"/>
      <c r="B94" s="5" t="s">
        <v>834</v>
      </c>
      <c r="C94" s="6" t="s">
        <v>115</v>
      </c>
      <c r="D94" s="7">
        <v>37565</v>
      </c>
      <c r="E94" s="6" t="s">
        <v>245</v>
      </c>
      <c r="F94" s="6" t="s">
        <v>1076</v>
      </c>
      <c r="G94" s="5">
        <v>3</v>
      </c>
      <c r="H94" s="15"/>
      <c r="I94" s="5"/>
    </row>
    <row r="95" spans="1:9" ht="12.75" customHeight="1" x14ac:dyDescent="0.2">
      <c r="A95" s="12"/>
      <c r="B95" s="5" t="s">
        <v>834</v>
      </c>
      <c r="C95" s="6" t="s">
        <v>115</v>
      </c>
      <c r="D95" s="7">
        <v>37387</v>
      </c>
      <c r="E95" s="6" t="s">
        <v>742</v>
      </c>
      <c r="F95" s="6" t="s">
        <v>821</v>
      </c>
      <c r="G95" s="5">
        <v>2</v>
      </c>
      <c r="H95" s="15"/>
      <c r="I95" s="5"/>
    </row>
    <row r="96" spans="1:9" ht="12.75" customHeight="1" x14ac:dyDescent="0.2">
      <c r="A96" s="12"/>
      <c r="B96" s="5" t="s">
        <v>834</v>
      </c>
      <c r="C96" s="6" t="s">
        <v>115</v>
      </c>
      <c r="D96" s="7">
        <v>37387</v>
      </c>
      <c r="E96" s="6" t="s">
        <v>742</v>
      </c>
      <c r="F96" s="6" t="s">
        <v>821</v>
      </c>
      <c r="G96" s="5">
        <v>2</v>
      </c>
      <c r="H96" s="15"/>
      <c r="I96" s="5"/>
    </row>
    <row r="97" spans="1:9" ht="12.75" customHeight="1" x14ac:dyDescent="0.2">
      <c r="A97" s="12"/>
      <c r="B97" s="5"/>
      <c r="C97" s="6"/>
      <c r="D97" s="7"/>
      <c r="E97" s="6"/>
      <c r="F97" s="6"/>
      <c r="G97" s="9">
        <f>SUM(G91:G96)</f>
        <v>16</v>
      </c>
      <c r="H97" s="15">
        <f>G97*330000</f>
        <v>5280000</v>
      </c>
      <c r="I97" s="5"/>
    </row>
    <row r="98" spans="1:9" ht="21.75" customHeight="1" x14ac:dyDescent="0.2">
      <c r="A98" s="12">
        <v>14</v>
      </c>
      <c r="B98" s="5">
        <v>20010587</v>
      </c>
      <c r="C98" s="6" t="s">
        <v>116</v>
      </c>
      <c r="D98" s="7">
        <v>37394</v>
      </c>
      <c r="E98" s="6" t="s">
        <v>82</v>
      </c>
      <c r="F98" s="6"/>
      <c r="G98" s="5">
        <v>3</v>
      </c>
      <c r="H98" s="15"/>
      <c r="I98" s="5"/>
    </row>
    <row r="99" spans="1:9" ht="12" customHeight="1" x14ac:dyDescent="0.2">
      <c r="A99" s="12"/>
      <c r="B99" s="5" t="s">
        <v>1010</v>
      </c>
      <c r="C99" s="6" t="s">
        <v>116</v>
      </c>
      <c r="D99" s="7" t="s">
        <v>140</v>
      </c>
      <c r="E99" s="6" t="s">
        <v>136</v>
      </c>
      <c r="F99" s="6" t="s">
        <v>1084</v>
      </c>
      <c r="G99" s="5">
        <v>3</v>
      </c>
      <c r="H99" s="15"/>
      <c r="I99" s="5"/>
    </row>
    <row r="100" spans="1:9" ht="12" customHeight="1" x14ac:dyDescent="0.2">
      <c r="A100" s="12"/>
      <c r="B100" s="5">
        <v>20010587</v>
      </c>
      <c r="C100" s="6" t="s">
        <v>116</v>
      </c>
      <c r="D100" s="7">
        <v>37394</v>
      </c>
      <c r="E100" s="6" t="s">
        <v>221</v>
      </c>
      <c r="F100" s="6" t="s">
        <v>1119</v>
      </c>
      <c r="G100" s="5">
        <v>3</v>
      </c>
      <c r="H100" s="15"/>
      <c r="I100" s="5"/>
    </row>
    <row r="101" spans="1:9" ht="12" customHeight="1" x14ac:dyDescent="0.2">
      <c r="A101" s="12"/>
      <c r="B101" s="5" t="s">
        <v>1010</v>
      </c>
      <c r="C101" s="6" t="s">
        <v>116</v>
      </c>
      <c r="D101" s="7">
        <v>37394</v>
      </c>
      <c r="E101" s="6" t="s">
        <v>245</v>
      </c>
      <c r="F101" s="6" t="s">
        <v>1076</v>
      </c>
      <c r="G101" s="5">
        <v>3</v>
      </c>
      <c r="H101" s="15"/>
      <c r="I101" s="5"/>
    </row>
    <row r="102" spans="1:9" ht="12" customHeight="1" x14ac:dyDescent="0.2">
      <c r="A102" s="12"/>
      <c r="B102" s="5" t="s">
        <v>1010</v>
      </c>
      <c r="C102" s="6" t="s">
        <v>116</v>
      </c>
      <c r="D102" s="7" t="s">
        <v>140</v>
      </c>
      <c r="E102" s="6" t="s">
        <v>742</v>
      </c>
      <c r="F102" s="6" t="s">
        <v>841</v>
      </c>
      <c r="G102" s="5">
        <v>2</v>
      </c>
      <c r="H102" s="15"/>
      <c r="I102" s="5"/>
    </row>
    <row r="103" spans="1:9" ht="12" customHeight="1" x14ac:dyDescent="0.2">
      <c r="A103" s="12"/>
      <c r="B103" s="5"/>
      <c r="C103" s="6"/>
      <c r="D103" s="7"/>
      <c r="E103" s="6"/>
      <c r="F103" s="6"/>
      <c r="G103" s="9">
        <f>SUM(G98:G102)</f>
        <v>14</v>
      </c>
      <c r="H103" s="15">
        <f>G103*330000</f>
        <v>4620000</v>
      </c>
      <c r="I103" s="5"/>
    </row>
    <row r="104" spans="1:9" ht="21.75" customHeight="1" x14ac:dyDescent="0.2">
      <c r="A104" s="12">
        <v>15</v>
      </c>
      <c r="B104" s="5">
        <v>20010590</v>
      </c>
      <c r="C104" s="6" t="s">
        <v>117</v>
      </c>
      <c r="D104" s="7">
        <v>37375</v>
      </c>
      <c r="E104" s="6" t="s">
        <v>82</v>
      </c>
      <c r="F104" s="6"/>
      <c r="G104" s="5">
        <v>3</v>
      </c>
      <c r="H104" s="15"/>
      <c r="I104" s="5"/>
    </row>
    <row r="105" spans="1:9" ht="12.75" customHeight="1" x14ac:dyDescent="0.2">
      <c r="A105" s="12"/>
      <c r="B105" s="5" t="s">
        <v>1011</v>
      </c>
      <c r="C105" s="6" t="s">
        <v>117</v>
      </c>
      <c r="D105" s="7" t="s">
        <v>158</v>
      </c>
      <c r="E105" s="6" t="s">
        <v>136</v>
      </c>
      <c r="F105" s="6" t="s">
        <v>1084</v>
      </c>
      <c r="G105" s="5">
        <v>3</v>
      </c>
      <c r="H105" s="15"/>
      <c r="I105" s="5"/>
    </row>
    <row r="106" spans="1:9" ht="12.75" customHeight="1" x14ac:dyDescent="0.2">
      <c r="A106" s="12"/>
      <c r="B106" s="5">
        <v>20010590</v>
      </c>
      <c r="C106" s="6" t="s">
        <v>117</v>
      </c>
      <c r="D106" s="7">
        <v>37375</v>
      </c>
      <c r="E106" s="6" t="s">
        <v>221</v>
      </c>
      <c r="F106" s="6" t="s">
        <v>1119</v>
      </c>
      <c r="G106" s="5">
        <v>3</v>
      </c>
      <c r="H106" s="15"/>
      <c r="I106" s="5"/>
    </row>
    <row r="107" spans="1:9" ht="12.75" customHeight="1" x14ac:dyDescent="0.2">
      <c r="A107" s="12"/>
      <c r="B107" s="5" t="s">
        <v>1011</v>
      </c>
      <c r="C107" s="6" t="s">
        <v>117</v>
      </c>
      <c r="D107" s="7">
        <v>37375</v>
      </c>
      <c r="E107" s="6" t="s">
        <v>245</v>
      </c>
      <c r="F107" s="6" t="s">
        <v>1076</v>
      </c>
      <c r="G107" s="5">
        <v>3</v>
      </c>
      <c r="H107" s="15"/>
      <c r="I107" s="5"/>
    </row>
    <row r="108" spans="1:9" ht="12.75" customHeight="1" x14ac:dyDescent="0.2">
      <c r="A108" s="12"/>
      <c r="B108" s="5" t="s">
        <v>1011</v>
      </c>
      <c r="C108" s="6" t="s">
        <v>117</v>
      </c>
      <c r="D108" s="7" t="s">
        <v>158</v>
      </c>
      <c r="E108" s="6" t="s">
        <v>742</v>
      </c>
      <c r="F108" s="6" t="s">
        <v>841</v>
      </c>
      <c r="G108" s="5">
        <v>2</v>
      </c>
      <c r="H108" s="15"/>
      <c r="I108" s="5"/>
    </row>
    <row r="109" spans="1:9" ht="12.75" customHeight="1" x14ac:dyDescent="0.2">
      <c r="A109" s="12"/>
      <c r="B109" s="5"/>
      <c r="C109" s="6"/>
      <c r="D109" s="7"/>
      <c r="E109" s="6"/>
      <c r="F109" s="6"/>
      <c r="G109" s="9">
        <f>SUM(G104:G108)</f>
        <v>14</v>
      </c>
      <c r="H109" s="15">
        <f>G109*330000</f>
        <v>4620000</v>
      </c>
      <c r="I109" s="5"/>
    </row>
    <row r="110" spans="1:9" ht="21.75" customHeight="1" x14ac:dyDescent="0.2">
      <c r="A110" s="12">
        <v>16</v>
      </c>
      <c r="B110" s="5">
        <v>20010600</v>
      </c>
      <c r="C110" s="6" t="s">
        <v>119</v>
      </c>
      <c r="D110" s="7">
        <v>37054</v>
      </c>
      <c r="E110" s="6" t="s">
        <v>82</v>
      </c>
      <c r="F110" s="6"/>
      <c r="G110" s="5">
        <v>3</v>
      </c>
      <c r="H110" s="15"/>
      <c r="I110" s="5"/>
    </row>
    <row r="111" spans="1:9" ht="12" customHeight="1" x14ac:dyDescent="0.2">
      <c r="A111" s="12"/>
      <c r="B111" s="5" t="s">
        <v>1012</v>
      </c>
      <c r="C111" s="6" t="s">
        <v>119</v>
      </c>
      <c r="D111" s="7">
        <v>37231</v>
      </c>
      <c r="E111" s="6" t="s">
        <v>136</v>
      </c>
      <c r="F111" s="6" t="s">
        <v>1084</v>
      </c>
      <c r="G111" s="5">
        <v>3</v>
      </c>
      <c r="H111" s="15"/>
      <c r="I111" s="5"/>
    </row>
    <row r="112" spans="1:9" ht="12" customHeight="1" x14ac:dyDescent="0.2">
      <c r="A112" s="12"/>
      <c r="B112" s="5">
        <v>20010600</v>
      </c>
      <c r="C112" s="6" t="s">
        <v>119</v>
      </c>
      <c r="D112" s="7">
        <v>37054</v>
      </c>
      <c r="E112" s="6" t="s">
        <v>221</v>
      </c>
      <c r="F112" s="6" t="s">
        <v>1119</v>
      </c>
      <c r="G112" s="5">
        <v>3</v>
      </c>
      <c r="H112" s="15"/>
      <c r="I112" s="5"/>
    </row>
    <row r="113" spans="1:9" ht="12" customHeight="1" x14ac:dyDescent="0.2">
      <c r="A113" s="12"/>
      <c r="B113" s="5" t="s">
        <v>1012</v>
      </c>
      <c r="C113" s="6" t="s">
        <v>119</v>
      </c>
      <c r="D113" s="7">
        <v>37054</v>
      </c>
      <c r="E113" s="6" t="s">
        <v>245</v>
      </c>
      <c r="F113" s="6" t="s">
        <v>1076</v>
      </c>
      <c r="G113" s="5">
        <v>3</v>
      </c>
      <c r="H113" s="15"/>
      <c r="I113" s="5"/>
    </row>
    <row r="114" spans="1:9" ht="12" customHeight="1" x14ac:dyDescent="0.2">
      <c r="A114" s="12"/>
      <c r="B114" s="5">
        <v>20010600</v>
      </c>
      <c r="C114" s="6" t="s">
        <v>119</v>
      </c>
      <c r="D114" s="7">
        <v>37054</v>
      </c>
      <c r="E114" s="6" t="s">
        <v>310</v>
      </c>
      <c r="F114" s="6" t="s">
        <v>311</v>
      </c>
      <c r="G114" s="5">
        <v>3</v>
      </c>
      <c r="H114" s="15"/>
      <c r="I114" s="5"/>
    </row>
    <row r="115" spans="1:9" ht="12" customHeight="1" x14ac:dyDescent="0.2">
      <c r="A115" s="12"/>
      <c r="B115" s="5" t="s">
        <v>1012</v>
      </c>
      <c r="C115" s="6" t="s">
        <v>119</v>
      </c>
      <c r="D115" s="7">
        <v>37231</v>
      </c>
      <c r="E115" s="6" t="s">
        <v>655</v>
      </c>
      <c r="F115" s="6" t="s">
        <v>656</v>
      </c>
      <c r="G115" s="5">
        <v>1</v>
      </c>
      <c r="H115" s="15"/>
      <c r="I115" s="5"/>
    </row>
    <row r="116" spans="1:9" ht="12" customHeight="1" x14ac:dyDescent="0.2">
      <c r="A116" s="12"/>
      <c r="B116" s="5" t="s">
        <v>1012</v>
      </c>
      <c r="C116" s="6" t="s">
        <v>119</v>
      </c>
      <c r="D116" s="7">
        <v>37231</v>
      </c>
      <c r="E116" s="6" t="s">
        <v>742</v>
      </c>
      <c r="F116" s="6" t="s">
        <v>841</v>
      </c>
      <c r="G116" s="5">
        <v>2</v>
      </c>
      <c r="H116" s="15"/>
      <c r="I116" s="5"/>
    </row>
    <row r="117" spans="1:9" ht="12" customHeight="1" x14ac:dyDescent="0.2">
      <c r="A117" s="12"/>
      <c r="B117" s="5"/>
      <c r="C117" s="6"/>
      <c r="D117" s="7"/>
      <c r="E117" s="6"/>
      <c r="F117" s="6"/>
      <c r="G117" s="9">
        <f>SUM(G110:G116)</f>
        <v>18</v>
      </c>
      <c r="H117" s="15">
        <f>G117*330000</f>
        <v>5940000</v>
      </c>
      <c r="I117" s="5"/>
    </row>
    <row r="118" spans="1:9" ht="21.75" customHeight="1" x14ac:dyDescent="0.2">
      <c r="A118" s="12">
        <v>17</v>
      </c>
      <c r="B118" s="5">
        <v>20010602</v>
      </c>
      <c r="C118" s="6" t="s">
        <v>120</v>
      </c>
      <c r="D118" s="7">
        <v>37460</v>
      </c>
      <c r="E118" s="6" t="s">
        <v>82</v>
      </c>
      <c r="F118" s="6"/>
      <c r="G118" s="5">
        <v>3</v>
      </c>
      <c r="H118" s="15"/>
      <c r="I118" s="5"/>
    </row>
    <row r="119" spans="1:9" ht="12" customHeight="1" x14ac:dyDescent="0.2">
      <c r="A119" s="12"/>
      <c r="B119" s="5" t="s">
        <v>1013</v>
      </c>
      <c r="C119" s="6" t="s">
        <v>120</v>
      </c>
      <c r="D119" s="7" t="s">
        <v>159</v>
      </c>
      <c r="E119" s="6" t="s">
        <v>136</v>
      </c>
      <c r="F119" s="6" t="s">
        <v>1084</v>
      </c>
      <c r="G119" s="5">
        <v>3</v>
      </c>
      <c r="H119" s="15"/>
      <c r="I119" s="5"/>
    </row>
    <row r="120" spans="1:9" ht="12" customHeight="1" x14ac:dyDescent="0.2">
      <c r="A120" s="12"/>
      <c r="B120" s="5">
        <v>20010602</v>
      </c>
      <c r="C120" s="6" t="s">
        <v>120</v>
      </c>
      <c r="D120" s="7">
        <v>37460</v>
      </c>
      <c r="E120" s="6" t="s">
        <v>221</v>
      </c>
      <c r="F120" s="6" t="s">
        <v>1119</v>
      </c>
      <c r="G120" s="5">
        <v>3</v>
      </c>
      <c r="H120" s="15"/>
      <c r="I120" s="5"/>
    </row>
    <row r="121" spans="1:9" ht="23.25" customHeight="1" x14ac:dyDescent="0.2">
      <c r="A121" s="12"/>
      <c r="B121" s="5" t="s">
        <v>1013</v>
      </c>
      <c r="C121" s="6" t="s">
        <v>120</v>
      </c>
      <c r="D121" s="7">
        <v>37460</v>
      </c>
      <c r="E121" s="6" t="s">
        <v>223</v>
      </c>
      <c r="F121" s="6" t="s">
        <v>1124</v>
      </c>
      <c r="G121" s="5">
        <v>2</v>
      </c>
      <c r="H121" s="15"/>
      <c r="I121" s="5"/>
    </row>
    <row r="122" spans="1:9" ht="11.25" customHeight="1" x14ac:dyDescent="0.2">
      <c r="A122" s="12"/>
      <c r="B122" s="5" t="s">
        <v>1013</v>
      </c>
      <c r="C122" s="6" t="s">
        <v>120</v>
      </c>
      <c r="D122" s="7">
        <v>37460</v>
      </c>
      <c r="E122" s="6" t="s">
        <v>245</v>
      </c>
      <c r="F122" s="6" t="s">
        <v>1076</v>
      </c>
      <c r="G122" s="5">
        <v>3</v>
      </c>
      <c r="H122" s="15"/>
      <c r="I122" s="5"/>
    </row>
    <row r="123" spans="1:9" ht="11.25" customHeight="1" x14ac:dyDescent="0.2">
      <c r="A123" s="12"/>
      <c r="B123" s="5" t="s">
        <v>1013</v>
      </c>
      <c r="C123" s="6" t="s">
        <v>120</v>
      </c>
      <c r="D123" s="7" t="s">
        <v>159</v>
      </c>
      <c r="E123" s="6" t="s">
        <v>742</v>
      </c>
      <c r="F123" s="6" t="s">
        <v>755</v>
      </c>
      <c r="G123" s="5">
        <v>2</v>
      </c>
      <c r="H123" s="15"/>
      <c r="I123" s="5"/>
    </row>
    <row r="124" spans="1:9" ht="11.25" customHeight="1" x14ac:dyDescent="0.2">
      <c r="A124" s="12"/>
      <c r="B124" s="5"/>
      <c r="C124" s="6"/>
      <c r="D124" s="7"/>
      <c r="E124" s="6"/>
      <c r="F124" s="6"/>
      <c r="G124" s="9">
        <f>SUM(G118:G123)</f>
        <v>16</v>
      </c>
      <c r="H124" s="15">
        <f>G124*330000</f>
        <v>5280000</v>
      </c>
      <c r="I124" s="5"/>
    </row>
    <row r="125" spans="1:9" ht="21.75" customHeight="1" x14ac:dyDescent="0.2">
      <c r="A125" s="12">
        <v>18</v>
      </c>
      <c r="B125" s="5">
        <v>20010604</v>
      </c>
      <c r="C125" s="6" t="s">
        <v>121</v>
      </c>
      <c r="D125" s="7">
        <v>37582</v>
      </c>
      <c r="E125" s="6" t="s">
        <v>82</v>
      </c>
      <c r="F125" s="6"/>
      <c r="G125" s="5">
        <v>3</v>
      </c>
      <c r="H125" s="15"/>
      <c r="I125" s="5"/>
    </row>
    <row r="126" spans="1:9" ht="12" customHeight="1" x14ac:dyDescent="0.2">
      <c r="A126" s="12"/>
      <c r="B126" s="5" t="s">
        <v>1014</v>
      </c>
      <c r="C126" s="6" t="s">
        <v>121</v>
      </c>
      <c r="D126" s="7" t="s">
        <v>160</v>
      </c>
      <c r="E126" s="6" t="s">
        <v>136</v>
      </c>
      <c r="F126" s="6" t="s">
        <v>1084</v>
      </c>
      <c r="G126" s="5">
        <v>3</v>
      </c>
      <c r="H126" s="15"/>
      <c r="I126" s="5"/>
    </row>
    <row r="127" spans="1:9" ht="12" customHeight="1" x14ac:dyDescent="0.2">
      <c r="A127" s="12"/>
      <c r="B127" s="5" t="s">
        <v>1014</v>
      </c>
      <c r="C127" s="6" t="s">
        <v>121</v>
      </c>
      <c r="D127" s="7">
        <v>37582</v>
      </c>
      <c r="E127" s="6" t="s">
        <v>245</v>
      </c>
      <c r="F127" s="6" t="s">
        <v>1076</v>
      </c>
      <c r="G127" s="5">
        <v>3</v>
      </c>
      <c r="H127" s="15"/>
      <c r="I127" s="5"/>
    </row>
    <row r="128" spans="1:9" ht="12" customHeight="1" x14ac:dyDescent="0.2">
      <c r="A128" s="12"/>
      <c r="B128" s="5" t="s">
        <v>1014</v>
      </c>
      <c r="C128" s="6" t="s">
        <v>121</v>
      </c>
      <c r="D128" s="7" t="s">
        <v>160</v>
      </c>
      <c r="E128" s="6" t="s">
        <v>742</v>
      </c>
      <c r="F128" s="6" t="s">
        <v>755</v>
      </c>
      <c r="G128" s="5">
        <v>2</v>
      </c>
      <c r="H128" s="15"/>
      <c r="I128" s="5"/>
    </row>
    <row r="129" spans="1:9" ht="12" customHeight="1" x14ac:dyDescent="0.2">
      <c r="A129" s="12"/>
      <c r="B129" s="5"/>
      <c r="C129" s="6"/>
      <c r="D129" s="7"/>
      <c r="E129" s="6"/>
      <c r="F129" s="6"/>
      <c r="G129" s="9">
        <f>SUM(G125:G128)</f>
        <v>11</v>
      </c>
      <c r="H129" s="15">
        <f>G129*330000</f>
        <v>3630000</v>
      </c>
      <c r="I129" s="5"/>
    </row>
    <row r="130" spans="1:9" ht="21.75" customHeight="1" x14ac:dyDescent="0.2">
      <c r="A130" s="12">
        <v>19</v>
      </c>
      <c r="B130" s="5">
        <v>20010607</v>
      </c>
      <c r="C130" s="6" t="s">
        <v>125</v>
      </c>
      <c r="D130" s="7">
        <v>37479</v>
      </c>
      <c r="E130" s="6" t="s">
        <v>82</v>
      </c>
      <c r="F130" s="6"/>
      <c r="G130" s="5">
        <v>3</v>
      </c>
      <c r="H130" s="15"/>
      <c r="I130" s="5"/>
    </row>
    <row r="131" spans="1:9" ht="11.25" customHeight="1" x14ac:dyDescent="0.2">
      <c r="A131" s="12"/>
      <c r="B131" s="5" t="s">
        <v>644</v>
      </c>
      <c r="C131" s="6" t="s">
        <v>125</v>
      </c>
      <c r="D131" s="7">
        <v>37568</v>
      </c>
      <c r="E131" s="6" t="s">
        <v>136</v>
      </c>
      <c r="F131" s="6" t="s">
        <v>1084</v>
      </c>
      <c r="G131" s="5">
        <v>3</v>
      </c>
      <c r="H131" s="15"/>
      <c r="I131" s="5"/>
    </row>
    <row r="132" spans="1:9" ht="11.25" customHeight="1" x14ac:dyDescent="0.2">
      <c r="A132" s="12"/>
      <c r="B132" s="5">
        <v>20010607</v>
      </c>
      <c r="C132" s="6" t="s">
        <v>125</v>
      </c>
      <c r="D132" s="7">
        <v>37479</v>
      </c>
      <c r="E132" s="6" t="s">
        <v>221</v>
      </c>
      <c r="F132" s="6" t="s">
        <v>1119</v>
      </c>
      <c r="G132" s="5">
        <v>3</v>
      </c>
      <c r="H132" s="15"/>
      <c r="I132" s="5"/>
    </row>
    <row r="133" spans="1:9" ht="11.25" customHeight="1" x14ac:dyDescent="0.2">
      <c r="A133" s="12"/>
      <c r="B133" s="5" t="s">
        <v>644</v>
      </c>
      <c r="C133" s="6" t="s">
        <v>125</v>
      </c>
      <c r="D133" s="7">
        <v>37479</v>
      </c>
      <c r="E133" s="6" t="s">
        <v>245</v>
      </c>
      <c r="F133" s="6" t="s">
        <v>1076</v>
      </c>
      <c r="G133" s="5">
        <v>3</v>
      </c>
      <c r="H133" s="15"/>
      <c r="I133" s="5"/>
    </row>
    <row r="134" spans="1:9" ht="11.25" customHeight="1" x14ac:dyDescent="0.2">
      <c r="A134" s="12"/>
      <c r="B134" s="5" t="s">
        <v>644</v>
      </c>
      <c r="C134" s="6" t="s">
        <v>125</v>
      </c>
      <c r="D134" s="7">
        <v>37568</v>
      </c>
      <c r="E134" s="6" t="s">
        <v>617</v>
      </c>
      <c r="F134" s="6" t="s">
        <v>631</v>
      </c>
      <c r="G134" s="5">
        <v>1</v>
      </c>
      <c r="H134" s="15"/>
      <c r="I134" s="5"/>
    </row>
    <row r="135" spans="1:9" ht="11.25" customHeight="1" x14ac:dyDescent="0.2">
      <c r="A135" s="12"/>
      <c r="B135" s="5" t="s">
        <v>644</v>
      </c>
      <c r="C135" s="6" t="s">
        <v>125</v>
      </c>
      <c r="D135" s="7">
        <v>37568</v>
      </c>
      <c r="E135" s="6" t="s">
        <v>742</v>
      </c>
      <c r="F135" s="6" t="s">
        <v>743</v>
      </c>
      <c r="G135" s="5">
        <v>2</v>
      </c>
      <c r="H135" s="15"/>
      <c r="I135" s="5"/>
    </row>
    <row r="136" spans="1:9" ht="11.25" customHeight="1" x14ac:dyDescent="0.2">
      <c r="A136" s="12"/>
      <c r="B136" s="5"/>
      <c r="C136" s="6"/>
      <c r="D136" s="7"/>
      <c r="E136" s="6"/>
      <c r="F136" s="6"/>
      <c r="G136" s="9">
        <f>SUM(G130:G135)</f>
        <v>15</v>
      </c>
      <c r="H136" s="15">
        <f>G136*330000</f>
        <v>4950000</v>
      </c>
      <c r="I136" s="5"/>
    </row>
    <row r="137" spans="1:9" ht="21.75" customHeight="1" x14ac:dyDescent="0.2">
      <c r="A137" s="12">
        <v>20</v>
      </c>
      <c r="B137" s="5">
        <v>20010611</v>
      </c>
      <c r="C137" s="6" t="s">
        <v>127</v>
      </c>
      <c r="D137" s="7">
        <v>37290</v>
      </c>
      <c r="E137" s="6" t="s">
        <v>82</v>
      </c>
      <c r="F137" s="6"/>
      <c r="G137" s="5">
        <v>3</v>
      </c>
      <c r="H137" s="15"/>
      <c r="I137" s="5"/>
    </row>
    <row r="138" spans="1:9" ht="13.5" customHeight="1" x14ac:dyDescent="0.2">
      <c r="A138" s="12"/>
      <c r="B138" s="5" t="s">
        <v>809</v>
      </c>
      <c r="C138" s="6" t="s">
        <v>127</v>
      </c>
      <c r="D138" s="7">
        <v>37317</v>
      </c>
      <c r="E138" s="6" t="s">
        <v>136</v>
      </c>
      <c r="F138" s="6" t="s">
        <v>1084</v>
      </c>
      <c r="G138" s="5">
        <v>3</v>
      </c>
      <c r="H138" s="15"/>
      <c r="I138" s="5"/>
    </row>
    <row r="139" spans="1:9" ht="13.5" customHeight="1" x14ac:dyDescent="0.2">
      <c r="A139" s="12"/>
      <c r="B139" s="5">
        <v>20010611</v>
      </c>
      <c r="C139" s="6" t="s">
        <v>127</v>
      </c>
      <c r="D139" s="7">
        <v>37290</v>
      </c>
      <c r="E139" s="6" t="s">
        <v>221</v>
      </c>
      <c r="F139" s="6" t="s">
        <v>1119</v>
      </c>
      <c r="G139" s="5">
        <v>3</v>
      </c>
      <c r="H139" s="15"/>
      <c r="I139" s="5"/>
    </row>
    <row r="140" spans="1:9" ht="13.5" customHeight="1" x14ac:dyDescent="0.2">
      <c r="A140" s="12"/>
      <c r="B140" s="5" t="s">
        <v>809</v>
      </c>
      <c r="C140" s="6" t="s">
        <v>127</v>
      </c>
      <c r="D140" s="7">
        <v>37290</v>
      </c>
      <c r="E140" s="6" t="s">
        <v>245</v>
      </c>
      <c r="F140" s="6" t="s">
        <v>1076</v>
      </c>
      <c r="G140" s="5">
        <v>3</v>
      </c>
      <c r="H140" s="15"/>
      <c r="I140" s="5"/>
    </row>
    <row r="141" spans="1:9" ht="13.5" customHeight="1" x14ac:dyDescent="0.2">
      <c r="A141" s="12"/>
      <c r="B141" s="5" t="s">
        <v>809</v>
      </c>
      <c r="C141" s="6" t="s">
        <v>127</v>
      </c>
      <c r="D141" s="7">
        <v>37317</v>
      </c>
      <c r="E141" s="6" t="s">
        <v>617</v>
      </c>
      <c r="F141" s="6" t="s">
        <v>648</v>
      </c>
      <c r="G141" s="5">
        <v>1</v>
      </c>
      <c r="H141" s="15"/>
      <c r="I141" s="5"/>
    </row>
    <row r="142" spans="1:9" ht="13.5" customHeight="1" x14ac:dyDescent="0.2">
      <c r="A142" s="12"/>
      <c r="B142" s="5" t="s">
        <v>809</v>
      </c>
      <c r="C142" s="6" t="s">
        <v>127</v>
      </c>
      <c r="D142" s="7">
        <v>37317</v>
      </c>
      <c r="E142" s="6" t="s">
        <v>742</v>
      </c>
      <c r="F142" s="6" t="s">
        <v>776</v>
      </c>
      <c r="G142" s="5">
        <v>2</v>
      </c>
      <c r="H142" s="15"/>
      <c r="I142" s="5"/>
    </row>
    <row r="143" spans="1:9" ht="13.5" customHeight="1" x14ac:dyDescent="0.2">
      <c r="A143" s="12"/>
      <c r="B143" s="5"/>
      <c r="C143" s="6"/>
      <c r="D143" s="7"/>
      <c r="E143" s="6"/>
      <c r="F143" s="6"/>
      <c r="G143" s="9">
        <f>SUM(G137:G142)</f>
        <v>15</v>
      </c>
      <c r="H143" s="15">
        <f>G143*330000</f>
        <v>4950000</v>
      </c>
      <c r="I143" s="5"/>
    </row>
    <row r="144" spans="1:9" ht="21.75" customHeight="1" x14ac:dyDescent="0.2">
      <c r="A144" s="12">
        <v>21</v>
      </c>
      <c r="B144" s="5">
        <v>20010615</v>
      </c>
      <c r="C144" s="6" t="s">
        <v>130</v>
      </c>
      <c r="D144" s="7">
        <v>37291</v>
      </c>
      <c r="E144" s="6" t="s">
        <v>82</v>
      </c>
      <c r="F144" s="6"/>
      <c r="G144" s="5">
        <v>3</v>
      </c>
      <c r="H144" s="15"/>
      <c r="I144" s="5"/>
    </row>
    <row r="145" spans="1:9" ht="12" customHeight="1" x14ac:dyDescent="0.2">
      <c r="A145" s="12"/>
      <c r="B145" s="5" t="s">
        <v>752</v>
      </c>
      <c r="C145" s="6" t="s">
        <v>130</v>
      </c>
      <c r="D145" s="7">
        <v>37348</v>
      </c>
      <c r="E145" s="6" t="s">
        <v>136</v>
      </c>
      <c r="F145" s="6" t="s">
        <v>1084</v>
      </c>
      <c r="G145" s="5">
        <v>3</v>
      </c>
      <c r="H145" s="15"/>
      <c r="I145" s="5"/>
    </row>
    <row r="146" spans="1:9" ht="12" customHeight="1" x14ac:dyDescent="0.2">
      <c r="A146" s="12"/>
      <c r="B146" s="5">
        <v>20010615</v>
      </c>
      <c r="C146" s="6" t="s">
        <v>130</v>
      </c>
      <c r="D146" s="7">
        <v>37291</v>
      </c>
      <c r="E146" s="6" t="s">
        <v>221</v>
      </c>
      <c r="F146" s="6" t="s">
        <v>1119</v>
      </c>
      <c r="G146" s="5">
        <v>3</v>
      </c>
      <c r="H146" s="15"/>
      <c r="I146" s="5"/>
    </row>
    <row r="147" spans="1:9" ht="12" customHeight="1" x14ac:dyDescent="0.2">
      <c r="A147" s="12"/>
      <c r="B147" s="5" t="s">
        <v>752</v>
      </c>
      <c r="C147" s="6" t="s">
        <v>130</v>
      </c>
      <c r="D147" s="7">
        <v>37291</v>
      </c>
      <c r="E147" s="6" t="s">
        <v>245</v>
      </c>
      <c r="F147" s="6" t="s">
        <v>1076</v>
      </c>
      <c r="G147" s="5">
        <v>3</v>
      </c>
      <c r="H147" s="15"/>
      <c r="I147" s="5"/>
    </row>
    <row r="148" spans="1:9" ht="12" customHeight="1" x14ac:dyDescent="0.2">
      <c r="A148" s="12"/>
      <c r="B148" s="5">
        <v>20010615</v>
      </c>
      <c r="C148" s="6" t="s">
        <v>130</v>
      </c>
      <c r="D148" s="7">
        <v>37291</v>
      </c>
      <c r="E148" s="6" t="s">
        <v>310</v>
      </c>
      <c r="F148" s="6" t="s">
        <v>311</v>
      </c>
      <c r="G148" s="5">
        <v>3</v>
      </c>
      <c r="H148" s="15"/>
      <c r="I148" s="5"/>
    </row>
    <row r="149" spans="1:9" ht="12" customHeight="1" x14ac:dyDescent="0.2">
      <c r="A149" s="12"/>
      <c r="B149" s="5" t="s">
        <v>752</v>
      </c>
      <c r="C149" s="6" t="s">
        <v>130</v>
      </c>
      <c r="D149" s="7">
        <v>37348</v>
      </c>
      <c r="E149" s="6" t="s">
        <v>742</v>
      </c>
      <c r="F149" s="6" t="s">
        <v>743</v>
      </c>
      <c r="G149" s="5">
        <v>2</v>
      </c>
      <c r="H149" s="15"/>
      <c r="I149" s="5"/>
    </row>
    <row r="150" spans="1:9" ht="12" customHeight="1" x14ac:dyDescent="0.2">
      <c r="A150" s="12"/>
      <c r="B150" s="5"/>
      <c r="C150" s="6"/>
      <c r="D150" s="7"/>
      <c r="E150" s="6"/>
      <c r="F150" s="6"/>
      <c r="G150" s="9">
        <f>SUM(G144:G149)</f>
        <v>17</v>
      </c>
      <c r="H150" s="15">
        <f>G150*330000</f>
        <v>5610000</v>
      </c>
      <c r="I150" s="5"/>
    </row>
    <row r="151" spans="1:9" ht="21.75" customHeight="1" x14ac:dyDescent="0.2">
      <c r="A151" s="12">
        <v>22</v>
      </c>
      <c r="B151" s="5">
        <v>20010618</v>
      </c>
      <c r="C151" s="6" t="s">
        <v>132</v>
      </c>
      <c r="D151" s="7">
        <v>37305</v>
      </c>
      <c r="E151" s="6" t="s">
        <v>82</v>
      </c>
      <c r="F151" s="6"/>
      <c r="G151" s="5">
        <v>3</v>
      </c>
      <c r="H151" s="15"/>
      <c r="I151" s="5"/>
    </row>
    <row r="152" spans="1:9" ht="12.75" customHeight="1" x14ac:dyDescent="0.2">
      <c r="A152" s="12"/>
      <c r="B152" s="5" t="s">
        <v>854</v>
      </c>
      <c r="C152" s="6" t="s">
        <v>132</v>
      </c>
      <c r="D152" s="7" t="s">
        <v>165</v>
      </c>
      <c r="E152" s="6" t="s">
        <v>136</v>
      </c>
      <c r="F152" s="6" t="s">
        <v>1084</v>
      </c>
      <c r="G152" s="5">
        <v>3</v>
      </c>
      <c r="H152" s="15"/>
      <c r="I152" s="5"/>
    </row>
    <row r="153" spans="1:9" ht="12.75" customHeight="1" x14ac:dyDescent="0.2">
      <c r="A153" s="12"/>
      <c r="B153" s="5">
        <v>20010618</v>
      </c>
      <c r="C153" s="6" t="s">
        <v>132</v>
      </c>
      <c r="D153" s="7">
        <v>37305</v>
      </c>
      <c r="E153" s="6" t="s">
        <v>221</v>
      </c>
      <c r="F153" s="6" t="s">
        <v>1119</v>
      </c>
      <c r="G153" s="5">
        <v>3</v>
      </c>
      <c r="H153" s="15"/>
      <c r="I153" s="5"/>
    </row>
    <row r="154" spans="1:9" ht="12.75" customHeight="1" x14ac:dyDescent="0.2">
      <c r="A154" s="12"/>
      <c r="B154" s="5" t="s">
        <v>854</v>
      </c>
      <c r="C154" s="6" t="s">
        <v>132</v>
      </c>
      <c r="D154" s="7">
        <v>37305</v>
      </c>
      <c r="E154" s="6" t="s">
        <v>245</v>
      </c>
      <c r="F154" s="6" t="s">
        <v>1076</v>
      </c>
      <c r="G154" s="5">
        <v>3</v>
      </c>
      <c r="H154" s="15"/>
      <c r="I154" s="5"/>
    </row>
    <row r="155" spans="1:9" ht="12.75" customHeight="1" x14ac:dyDescent="0.2">
      <c r="A155" s="12"/>
      <c r="B155" s="5" t="s">
        <v>854</v>
      </c>
      <c r="C155" s="6" t="s">
        <v>132</v>
      </c>
      <c r="D155" s="7" t="s">
        <v>165</v>
      </c>
      <c r="E155" s="6" t="s">
        <v>617</v>
      </c>
      <c r="F155" s="6" t="s">
        <v>648</v>
      </c>
      <c r="G155" s="5">
        <v>1</v>
      </c>
      <c r="H155" s="15"/>
      <c r="I155" s="5"/>
    </row>
    <row r="156" spans="1:9" ht="12.75" customHeight="1" x14ac:dyDescent="0.2">
      <c r="A156" s="12"/>
      <c r="B156" s="5" t="s">
        <v>854</v>
      </c>
      <c r="C156" s="6" t="s">
        <v>132</v>
      </c>
      <c r="D156" s="7" t="s">
        <v>165</v>
      </c>
      <c r="E156" s="6" t="s">
        <v>742</v>
      </c>
      <c r="F156" s="6" t="s">
        <v>846</v>
      </c>
      <c r="G156" s="5">
        <v>2</v>
      </c>
      <c r="H156" s="15"/>
      <c r="I156" s="5"/>
    </row>
    <row r="157" spans="1:9" ht="12.75" customHeight="1" x14ac:dyDescent="0.2">
      <c r="A157" s="12"/>
      <c r="B157" s="5"/>
      <c r="C157" s="6"/>
      <c r="D157" s="7"/>
      <c r="E157" s="6"/>
      <c r="F157" s="6"/>
      <c r="G157" s="9">
        <f>SUM(G151:G156)</f>
        <v>15</v>
      </c>
      <c r="H157" s="15">
        <f>G157*330000</f>
        <v>4950000</v>
      </c>
      <c r="I157" s="5"/>
    </row>
    <row r="158" spans="1:9" ht="21.75" customHeight="1" x14ac:dyDescent="0.2">
      <c r="A158" s="12">
        <v>23</v>
      </c>
      <c r="B158" s="5">
        <v>20010625</v>
      </c>
      <c r="C158" s="6" t="s">
        <v>134</v>
      </c>
      <c r="D158" s="7">
        <v>37586</v>
      </c>
      <c r="E158" s="6" t="s">
        <v>82</v>
      </c>
      <c r="F158" s="6"/>
      <c r="G158" s="5">
        <v>3</v>
      </c>
      <c r="H158" s="15"/>
      <c r="I158" s="5"/>
    </row>
    <row r="159" spans="1:9" ht="13.5" customHeight="1" x14ac:dyDescent="0.2">
      <c r="A159" s="12"/>
      <c r="B159" s="5" t="s">
        <v>646</v>
      </c>
      <c r="C159" s="6" t="s">
        <v>134</v>
      </c>
      <c r="D159" s="7" t="s">
        <v>166</v>
      </c>
      <c r="E159" s="6" t="s">
        <v>136</v>
      </c>
      <c r="F159" s="6" t="s">
        <v>1084</v>
      </c>
      <c r="G159" s="5">
        <v>3</v>
      </c>
      <c r="H159" s="15"/>
      <c r="I159" s="5"/>
    </row>
    <row r="160" spans="1:9" ht="13.5" customHeight="1" x14ac:dyDescent="0.2">
      <c r="A160" s="12"/>
      <c r="B160" s="5">
        <v>20010625</v>
      </c>
      <c r="C160" s="6" t="s">
        <v>134</v>
      </c>
      <c r="D160" s="7">
        <v>37586</v>
      </c>
      <c r="E160" s="6" t="s">
        <v>221</v>
      </c>
      <c r="F160" s="6" t="s">
        <v>1119</v>
      </c>
      <c r="G160" s="5">
        <v>3</v>
      </c>
      <c r="H160" s="15"/>
      <c r="I160" s="5"/>
    </row>
    <row r="161" spans="1:9" ht="13.5" customHeight="1" x14ac:dyDescent="0.2">
      <c r="A161" s="12"/>
      <c r="B161" s="5" t="s">
        <v>646</v>
      </c>
      <c r="C161" s="6" t="s">
        <v>134</v>
      </c>
      <c r="D161" s="7">
        <v>37586</v>
      </c>
      <c r="E161" s="6" t="s">
        <v>245</v>
      </c>
      <c r="F161" s="6" t="s">
        <v>1076</v>
      </c>
      <c r="G161" s="5">
        <v>3</v>
      </c>
      <c r="H161" s="15"/>
      <c r="I161" s="5"/>
    </row>
    <row r="162" spans="1:9" ht="13.5" customHeight="1" x14ac:dyDescent="0.2">
      <c r="A162" s="12"/>
      <c r="B162" s="5" t="s">
        <v>646</v>
      </c>
      <c r="C162" s="6" t="s">
        <v>134</v>
      </c>
      <c r="D162" s="7" t="s">
        <v>166</v>
      </c>
      <c r="E162" s="6" t="s">
        <v>617</v>
      </c>
      <c r="F162" s="6" t="s">
        <v>631</v>
      </c>
      <c r="G162" s="5">
        <v>1</v>
      </c>
      <c r="H162" s="15"/>
      <c r="I162" s="5"/>
    </row>
    <row r="163" spans="1:9" ht="13.5" customHeight="1" x14ac:dyDescent="0.2">
      <c r="A163" s="12"/>
      <c r="B163" s="5" t="s">
        <v>646</v>
      </c>
      <c r="C163" s="6" t="s">
        <v>134</v>
      </c>
      <c r="D163" s="7" t="s">
        <v>166</v>
      </c>
      <c r="E163" s="6" t="s">
        <v>742</v>
      </c>
      <c r="F163" s="6" t="s">
        <v>776</v>
      </c>
      <c r="G163" s="5">
        <v>2</v>
      </c>
      <c r="H163" s="15"/>
      <c r="I163" s="5"/>
    </row>
    <row r="164" spans="1:9" ht="13.5" customHeight="1" x14ac:dyDescent="0.2">
      <c r="A164" s="12"/>
      <c r="B164" s="5"/>
      <c r="C164" s="6"/>
      <c r="D164" s="7"/>
      <c r="E164" s="6"/>
      <c r="F164" s="6"/>
      <c r="G164" s="9">
        <f>SUM(G158:G163)</f>
        <v>15</v>
      </c>
      <c r="H164" s="15">
        <f>G164*330000</f>
        <v>4950000</v>
      </c>
      <c r="I164" s="5"/>
    </row>
    <row r="165" spans="1:9" ht="21.75" customHeight="1" x14ac:dyDescent="0.2">
      <c r="A165" s="12">
        <v>24</v>
      </c>
      <c r="B165" s="5">
        <v>20010891</v>
      </c>
      <c r="C165" s="6" t="s">
        <v>85</v>
      </c>
      <c r="D165" s="7">
        <v>37316</v>
      </c>
      <c r="E165" s="6" t="s">
        <v>82</v>
      </c>
      <c r="F165" s="6"/>
      <c r="G165" s="5">
        <v>3</v>
      </c>
      <c r="H165" s="15"/>
      <c r="I165" s="5"/>
    </row>
    <row r="166" spans="1:9" ht="13.5" customHeight="1" x14ac:dyDescent="0.2">
      <c r="A166" s="12"/>
      <c r="B166" s="5" t="s">
        <v>999</v>
      </c>
      <c r="C166" s="6" t="s">
        <v>85</v>
      </c>
      <c r="D166" s="7">
        <v>37259</v>
      </c>
      <c r="E166" s="6" t="s">
        <v>136</v>
      </c>
      <c r="F166" s="6" t="s">
        <v>1084</v>
      </c>
      <c r="G166" s="5">
        <v>3</v>
      </c>
      <c r="H166" s="15"/>
      <c r="I166" s="5"/>
    </row>
    <row r="167" spans="1:9" ht="13.5" customHeight="1" x14ac:dyDescent="0.2">
      <c r="A167" s="12"/>
      <c r="B167" s="5">
        <v>20010891</v>
      </c>
      <c r="C167" s="6" t="s">
        <v>85</v>
      </c>
      <c r="D167" s="7">
        <v>37316</v>
      </c>
      <c r="E167" s="6" t="s">
        <v>221</v>
      </c>
      <c r="F167" s="6" t="s">
        <v>1119</v>
      </c>
      <c r="G167" s="5">
        <v>3</v>
      </c>
      <c r="H167" s="15"/>
      <c r="I167" s="5"/>
    </row>
    <row r="168" spans="1:9" ht="13.5" customHeight="1" x14ac:dyDescent="0.2">
      <c r="A168" s="12"/>
      <c r="B168" s="5" t="s">
        <v>999</v>
      </c>
      <c r="C168" s="6" t="s">
        <v>85</v>
      </c>
      <c r="D168" s="7">
        <v>37316</v>
      </c>
      <c r="E168" s="6" t="s">
        <v>245</v>
      </c>
      <c r="F168" s="6" t="s">
        <v>1076</v>
      </c>
      <c r="G168" s="5">
        <v>3</v>
      </c>
      <c r="H168" s="15"/>
      <c r="I168" s="5"/>
    </row>
    <row r="169" spans="1:9" ht="13.5" customHeight="1" x14ac:dyDescent="0.2">
      <c r="A169" s="12"/>
      <c r="B169" s="5">
        <v>20010891</v>
      </c>
      <c r="C169" s="6" t="s">
        <v>85</v>
      </c>
      <c r="D169" s="7">
        <v>37316</v>
      </c>
      <c r="E169" s="6" t="s">
        <v>310</v>
      </c>
      <c r="F169" s="6" t="s">
        <v>311</v>
      </c>
      <c r="G169" s="5">
        <v>3</v>
      </c>
      <c r="H169" s="15"/>
      <c r="I169" s="5"/>
    </row>
    <row r="170" spans="1:9" ht="13.5" customHeight="1" x14ac:dyDescent="0.2">
      <c r="A170" s="12"/>
      <c r="B170" s="5" t="s">
        <v>999</v>
      </c>
      <c r="C170" s="6" t="s">
        <v>85</v>
      </c>
      <c r="D170" s="7">
        <v>37259</v>
      </c>
      <c r="E170" s="6" t="s">
        <v>617</v>
      </c>
      <c r="F170" s="6" t="s">
        <v>649</v>
      </c>
      <c r="G170" s="5">
        <v>1</v>
      </c>
      <c r="H170" s="15"/>
      <c r="I170" s="5"/>
    </row>
    <row r="171" spans="1:9" ht="13.5" customHeight="1" x14ac:dyDescent="0.2">
      <c r="A171" s="12"/>
      <c r="B171" s="5" t="s">
        <v>999</v>
      </c>
      <c r="C171" s="6" t="s">
        <v>85</v>
      </c>
      <c r="D171" s="7">
        <v>37259</v>
      </c>
      <c r="E171" s="6" t="s">
        <v>742</v>
      </c>
      <c r="F171" s="6" t="s">
        <v>816</v>
      </c>
      <c r="G171" s="5">
        <v>2</v>
      </c>
      <c r="H171" s="15"/>
      <c r="I171" s="5"/>
    </row>
    <row r="172" spans="1:9" ht="13.5" customHeight="1" x14ac:dyDescent="0.2">
      <c r="A172" s="12"/>
      <c r="B172" s="5"/>
      <c r="C172" s="6"/>
      <c r="D172" s="7"/>
      <c r="E172" s="6"/>
      <c r="F172" s="6"/>
      <c r="G172" s="9">
        <f>SUM(G165:G171)</f>
        <v>18</v>
      </c>
      <c r="H172" s="15">
        <f>G172*330000</f>
        <v>5940000</v>
      </c>
      <c r="I172" s="5"/>
    </row>
    <row r="173" spans="1:9" ht="21.75" customHeight="1" x14ac:dyDescent="0.2">
      <c r="A173" s="12">
        <v>25</v>
      </c>
      <c r="B173" s="5">
        <v>20010893</v>
      </c>
      <c r="C173" s="6" t="s">
        <v>87</v>
      </c>
      <c r="D173" s="7">
        <v>37394</v>
      </c>
      <c r="E173" s="6" t="s">
        <v>82</v>
      </c>
      <c r="F173" s="6"/>
      <c r="G173" s="5">
        <v>3</v>
      </c>
      <c r="H173" s="15"/>
      <c r="I173" s="5"/>
    </row>
    <row r="174" spans="1:9" ht="13.5" customHeight="1" x14ac:dyDescent="0.2">
      <c r="A174" s="12"/>
      <c r="B174" s="5" t="s">
        <v>699</v>
      </c>
      <c r="C174" s="6" t="s">
        <v>87</v>
      </c>
      <c r="D174" s="7" t="s">
        <v>140</v>
      </c>
      <c r="E174" s="6" t="s">
        <v>136</v>
      </c>
      <c r="F174" s="6" t="s">
        <v>1084</v>
      </c>
      <c r="G174" s="5">
        <v>3</v>
      </c>
      <c r="H174" s="15"/>
      <c r="I174" s="5"/>
    </row>
    <row r="175" spans="1:9" ht="13.5" customHeight="1" x14ac:dyDescent="0.2">
      <c r="A175" s="12"/>
      <c r="B175" s="5">
        <v>20010893</v>
      </c>
      <c r="C175" s="6" t="s">
        <v>87</v>
      </c>
      <c r="D175" s="7">
        <v>37394</v>
      </c>
      <c r="E175" s="6" t="s">
        <v>221</v>
      </c>
      <c r="F175" s="6" t="s">
        <v>1119</v>
      </c>
      <c r="G175" s="5">
        <v>3</v>
      </c>
      <c r="H175" s="15"/>
      <c r="I175" s="5"/>
    </row>
    <row r="176" spans="1:9" ht="13.5" customHeight="1" x14ac:dyDescent="0.2">
      <c r="A176" s="12"/>
      <c r="B176" s="5" t="s">
        <v>699</v>
      </c>
      <c r="C176" s="6" t="s">
        <v>87</v>
      </c>
      <c r="D176" s="7">
        <v>37394</v>
      </c>
      <c r="E176" s="6" t="s">
        <v>245</v>
      </c>
      <c r="F176" s="6" t="s">
        <v>1076</v>
      </c>
      <c r="G176" s="5">
        <v>3</v>
      </c>
      <c r="H176" s="15"/>
      <c r="I176" s="5"/>
    </row>
    <row r="177" spans="1:9" ht="13.5" customHeight="1" x14ac:dyDescent="0.2">
      <c r="A177" s="12"/>
      <c r="B177" s="5" t="s">
        <v>699</v>
      </c>
      <c r="C177" s="6" t="s">
        <v>87</v>
      </c>
      <c r="D177" s="7" t="s">
        <v>140</v>
      </c>
      <c r="E177" s="6" t="s">
        <v>693</v>
      </c>
      <c r="F177" s="6" t="s">
        <v>694</v>
      </c>
      <c r="G177" s="5">
        <v>1</v>
      </c>
      <c r="H177" s="15"/>
      <c r="I177" s="5"/>
    </row>
    <row r="178" spans="1:9" ht="13.5" customHeight="1" x14ac:dyDescent="0.2">
      <c r="A178" s="12"/>
      <c r="B178" s="5" t="s">
        <v>699</v>
      </c>
      <c r="C178" s="6" t="s">
        <v>87</v>
      </c>
      <c r="D178" s="7" t="s">
        <v>140</v>
      </c>
      <c r="E178" s="6" t="s">
        <v>742</v>
      </c>
      <c r="F178" s="6" t="s">
        <v>846</v>
      </c>
      <c r="G178" s="5">
        <v>2</v>
      </c>
      <c r="H178" s="15"/>
      <c r="I178" s="5"/>
    </row>
    <row r="179" spans="1:9" ht="13.5" customHeight="1" x14ac:dyDescent="0.2">
      <c r="A179" s="12"/>
      <c r="B179" s="5"/>
      <c r="C179" s="6"/>
      <c r="D179" s="7"/>
      <c r="E179" s="6"/>
      <c r="F179" s="6"/>
      <c r="G179" s="9">
        <f>SUM(G173:G178)</f>
        <v>15</v>
      </c>
      <c r="H179" s="15">
        <f>G179*330000</f>
        <v>4950000</v>
      </c>
      <c r="I179" s="5"/>
    </row>
    <row r="180" spans="1:9" ht="21.75" customHeight="1" x14ac:dyDescent="0.2">
      <c r="A180" s="12">
        <v>26</v>
      </c>
      <c r="B180" s="5">
        <v>20010896</v>
      </c>
      <c r="C180" s="6" t="s">
        <v>88</v>
      </c>
      <c r="D180" s="7">
        <v>37583</v>
      </c>
      <c r="E180" s="6" t="s">
        <v>82</v>
      </c>
      <c r="F180" s="6"/>
      <c r="G180" s="5">
        <v>3</v>
      </c>
      <c r="H180" s="15"/>
      <c r="I180" s="5"/>
    </row>
    <row r="181" spans="1:9" ht="21.75" customHeight="1" x14ac:dyDescent="0.2">
      <c r="A181" s="12"/>
      <c r="B181" s="5" t="s">
        <v>782</v>
      </c>
      <c r="C181" s="6" t="s">
        <v>88</v>
      </c>
      <c r="D181" s="7" t="s">
        <v>141</v>
      </c>
      <c r="E181" s="6" t="s">
        <v>136</v>
      </c>
      <c r="F181" s="6" t="s">
        <v>1084</v>
      </c>
      <c r="G181" s="5">
        <v>3</v>
      </c>
      <c r="H181" s="15"/>
      <c r="I181" s="5"/>
    </row>
    <row r="182" spans="1:9" ht="21.75" customHeight="1" x14ac:dyDescent="0.2">
      <c r="A182" s="12"/>
      <c r="B182" s="5">
        <v>20010896</v>
      </c>
      <c r="C182" s="6" t="s">
        <v>88</v>
      </c>
      <c r="D182" s="7">
        <v>37583</v>
      </c>
      <c r="E182" s="6" t="s">
        <v>221</v>
      </c>
      <c r="F182" s="6" t="s">
        <v>1119</v>
      </c>
      <c r="G182" s="5">
        <v>3</v>
      </c>
      <c r="H182" s="15"/>
      <c r="I182" s="5"/>
    </row>
    <row r="183" spans="1:9" ht="21.75" customHeight="1" x14ac:dyDescent="0.2">
      <c r="A183" s="12"/>
      <c r="B183" s="5" t="s">
        <v>782</v>
      </c>
      <c r="C183" s="6" t="s">
        <v>88</v>
      </c>
      <c r="D183" s="7">
        <v>37583</v>
      </c>
      <c r="E183" s="6" t="s">
        <v>245</v>
      </c>
      <c r="F183" s="6" t="s">
        <v>1076</v>
      </c>
      <c r="G183" s="5">
        <v>3</v>
      </c>
      <c r="H183" s="15"/>
      <c r="I183" s="5"/>
    </row>
    <row r="184" spans="1:9" ht="21.75" customHeight="1" x14ac:dyDescent="0.2">
      <c r="A184" s="12"/>
      <c r="B184" s="5">
        <v>20010896</v>
      </c>
      <c r="C184" s="6" t="s">
        <v>88</v>
      </c>
      <c r="D184" s="7">
        <v>37583</v>
      </c>
      <c r="E184" s="6" t="s">
        <v>310</v>
      </c>
      <c r="F184" s="6" t="s">
        <v>311</v>
      </c>
      <c r="G184" s="5">
        <v>3</v>
      </c>
      <c r="H184" s="15"/>
      <c r="I184" s="5"/>
    </row>
    <row r="185" spans="1:9" ht="21.75" customHeight="1" x14ac:dyDescent="0.2">
      <c r="A185" s="12"/>
      <c r="B185" s="5" t="s">
        <v>782</v>
      </c>
      <c r="C185" s="6" t="s">
        <v>88</v>
      </c>
      <c r="D185" s="7" t="s">
        <v>141</v>
      </c>
      <c r="E185" s="6" t="s">
        <v>617</v>
      </c>
      <c r="F185" s="6" t="s">
        <v>648</v>
      </c>
      <c r="G185" s="5">
        <v>1</v>
      </c>
      <c r="H185" s="15"/>
      <c r="I185" s="5"/>
    </row>
    <row r="186" spans="1:9" ht="21.75" customHeight="1" x14ac:dyDescent="0.2">
      <c r="A186" s="12"/>
      <c r="B186" s="5" t="s">
        <v>782</v>
      </c>
      <c r="C186" s="6" t="s">
        <v>88</v>
      </c>
      <c r="D186" s="7" t="s">
        <v>141</v>
      </c>
      <c r="E186" s="6" t="s">
        <v>742</v>
      </c>
      <c r="F186" s="6" t="s">
        <v>776</v>
      </c>
      <c r="G186" s="5">
        <v>2</v>
      </c>
      <c r="H186" s="15"/>
      <c r="I186" s="5"/>
    </row>
    <row r="187" spans="1:9" ht="13.5" customHeight="1" x14ac:dyDescent="0.2">
      <c r="A187" s="12"/>
      <c r="B187" s="5"/>
      <c r="C187" s="6"/>
      <c r="D187" s="7"/>
      <c r="E187" s="6"/>
      <c r="F187" s="6"/>
      <c r="G187" s="9">
        <f>SUM(G180:G186)</f>
        <v>18</v>
      </c>
      <c r="H187" s="15">
        <f>G187*330000</f>
        <v>5940000</v>
      </c>
      <c r="I187" s="5"/>
    </row>
    <row r="188" spans="1:9" ht="21.75" customHeight="1" x14ac:dyDescent="0.2">
      <c r="A188" s="12">
        <v>27</v>
      </c>
      <c r="B188" s="5">
        <v>20010898</v>
      </c>
      <c r="C188" s="6" t="s">
        <v>89</v>
      </c>
      <c r="D188" s="7">
        <v>37359</v>
      </c>
      <c r="E188" s="6" t="s">
        <v>82</v>
      </c>
      <c r="F188" s="6"/>
      <c r="G188" s="5">
        <v>3</v>
      </c>
      <c r="H188" s="15"/>
      <c r="I188" s="5"/>
    </row>
    <row r="189" spans="1:9" ht="13.5" customHeight="1" x14ac:dyDescent="0.2">
      <c r="A189" s="12"/>
      <c r="B189" s="5" t="s">
        <v>849</v>
      </c>
      <c r="C189" s="6" t="s">
        <v>89</v>
      </c>
      <c r="D189" s="7" t="s">
        <v>142</v>
      </c>
      <c r="E189" s="6" t="s">
        <v>136</v>
      </c>
      <c r="F189" s="6" t="s">
        <v>1084</v>
      </c>
      <c r="G189" s="5">
        <v>3</v>
      </c>
      <c r="H189" s="15"/>
      <c r="I189" s="5"/>
    </row>
    <row r="190" spans="1:9" ht="13.5" customHeight="1" x14ac:dyDescent="0.2">
      <c r="A190" s="12"/>
      <c r="B190" s="5">
        <v>20010898</v>
      </c>
      <c r="C190" s="6" t="s">
        <v>89</v>
      </c>
      <c r="D190" s="7">
        <v>37359</v>
      </c>
      <c r="E190" s="6" t="s">
        <v>221</v>
      </c>
      <c r="F190" s="6" t="s">
        <v>1119</v>
      </c>
      <c r="G190" s="5">
        <v>3</v>
      </c>
      <c r="H190" s="15"/>
      <c r="I190" s="5"/>
    </row>
    <row r="191" spans="1:9" ht="13.5" customHeight="1" x14ac:dyDescent="0.2">
      <c r="A191" s="12"/>
      <c r="B191" s="5">
        <v>20010898</v>
      </c>
      <c r="C191" s="6" t="s">
        <v>89</v>
      </c>
      <c r="D191" s="7">
        <v>37359</v>
      </c>
      <c r="E191" s="6" t="s">
        <v>310</v>
      </c>
      <c r="F191" s="6" t="s">
        <v>311</v>
      </c>
      <c r="G191" s="5">
        <v>3</v>
      </c>
      <c r="H191" s="15"/>
      <c r="I191" s="5"/>
    </row>
    <row r="192" spans="1:9" ht="13.5" customHeight="1" x14ac:dyDescent="0.2">
      <c r="A192" s="12"/>
      <c r="B192" s="5" t="s">
        <v>849</v>
      </c>
      <c r="C192" s="6" t="s">
        <v>89</v>
      </c>
      <c r="D192" s="7" t="s">
        <v>142</v>
      </c>
      <c r="E192" s="6" t="s">
        <v>617</v>
      </c>
      <c r="F192" s="6" t="s">
        <v>649</v>
      </c>
      <c r="G192" s="5">
        <v>1</v>
      </c>
      <c r="H192" s="15"/>
      <c r="I192" s="5"/>
    </row>
    <row r="193" spans="1:9" ht="13.5" customHeight="1" x14ac:dyDescent="0.2">
      <c r="A193" s="12"/>
      <c r="B193" s="5" t="s">
        <v>849</v>
      </c>
      <c r="C193" s="6" t="s">
        <v>89</v>
      </c>
      <c r="D193" s="7" t="s">
        <v>142</v>
      </c>
      <c r="E193" s="6" t="s">
        <v>742</v>
      </c>
      <c r="F193" s="6" t="s">
        <v>846</v>
      </c>
      <c r="G193" s="5">
        <v>2</v>
      </c>
      <c r="H193" s="15"/>
      <c r="I193" s="5"/>
    </row>
    <row r="194" spans="1:9" ht="13.5" customHeight="1" x14ac:dyDescent="0.2">
      <c r="A194" s="12"/>
      <c r="B194" s="5"/>
      <c r="C194" s="6"/>
      <c r="D194" s="7"/>
      <c r="E194" s="6"/>
      <c r="F194" s="6"/>
      <c r="G194" s="9">
        <f>SUM(G188:G193)</f>
        <v>15</v>
      </c>
      <c r="H194" s="15">
        <f>G194*330000</f>
        <v>4950000</v>
      </c>
      <c r="I194" s="5"/>
    </row>
    <row r="195" spans="1:9" ht="23.25" customHeight="1" x14ac:dyDescent="0.2">
      <c r="A195" s="12">
        <v>28</v>
      </c>
      <c r="B195" s="5" t="s">
        <v>635</v>
      </c>
      <c r="C195" s="6" t="s">
        <v>16</v>
      </c>
      <c r="D195" s="7" t="s">
        <v>17</v>
      </c>
      <c r="E195" s="6" t="s">
        <v>1</v>
      </c>
      <c r="F195" s="6" t="s">
        <v>916</v>
      </c>
      <c r="G195" s="5">
        <v>3</v>
      </c>
      <c r="H195" s="15"/>
      <c r="I195" s="5"/>
    </row>
    <row r="196" spans="1:9" ht="21.75" customHeight="1" x14ac:dyDescent="0.2">
      <c r="A196" s="12"/>
      <c r="B196" s="5" t="s">
        <v>635</v>
      </c>
      <c r="C196" s="6" t="s">
        <v>16</v>
      </c>
      <c r="D196" s="7">
        <v>37454</v>
      </c>
      <c r="E196" s="6" t="s">
        <v>223</v>
      </c>
      <c r="F196" s="6" t="s">
        <v>1124</v>
      </c>
      <c r="G196" s="5">
        <v>2</v>
      </c>
      <c r="H196" s="15"/>
      <c r="I196" s="5"/>
    </row>
    <row r="197" spans="1:9" ht="13.5" customHeight="1" x14ac:dyDescent="0.2">
      <c r="A197" s="12"/>
      <c r="B197" s="5" t="s">
        <v>635</v>
      </c>
      <c r="C197" s="6" t="s">
        <v>16</v>
      </c>
      <c r="D197" s="7" t="s">
        <v>17</v>
      </c>
      <c r="E197" s="6" t="s">
        <v>617</v>
      </c>
      <c r="F197" s="6" t="s">
        <v>631</v>
      </c>
      <c r="G197" s="5">
        <v>1</v>
      </c>
      <c r="H197" s="15"/>
      <c r="I197" s="5"/>
    </row>
    <row r="198" spans="1:9" ht="13.5" customHeight="1" x14ac:dyDescent="0.2">
      <c r="A198" s="12"/>
      <c r="B198" s="5">
        <v>20010900</v>
      </c>
      <c r="C198" s="6" t="s">
        <v>16</v>
      </c>
      <c r="D198" s="7">
        <v>37454</v>
      </c>
      <c r="E198" s="6" t="s">
        <v>1096</v>
      </c>
      <c r="F198" s="6" t="s">
        <v>1097</v>
      </c>
      <c r="G198" s="5">
        <v>3</v>
      </c>
      <c r="H198" s="15"/>
      <c r="I198" s="5"/>
    </row>
    <row r="199" spans="1:9" ht="21" customHeight="1" x14ac:dyDescent="0.2">
      <c r="A199" s="12"/>
      <c r="B199" s="5">
        <v>20010900</v>
      </c>
      <c r="C199" s="6" t="s">
        <v>16</v>
      </c>
      <c r="D199" s="7">
        <v>37454</v>
      </c>
      <c r="E199" s="6" t="s">
        <v>898</v>
      </c>
      <c r="F199" s="6" t="s">
        <v>1109</v>
      </c>
      <c r="G199" s="5">
        <v>3</v>
      </c>
      <c r="H199" s="15"/>
      <c r="I199" s="5"/>
    </row>
    <row r="200" spans="1:9" ht="20.25" customHeight="1" x14ac:dyDescent="0.2">
      <c r="A200" s="12"/>
      <c r="B200" s="5" t="s">
        <v>635</v>
      </c>
      <c r="C200" s="6" t="s">
        <v>16</v>
      </c>
      <c r="D200" s="7" t="s">
        <v>17</v>
      </c>
      <c r="E200" s="6" t="s">
        <v>901</v>
      </c>
      <c r="F200" s="6" t="s">
        <v>902</v>
      </c>
      <c r="G200" s="5">
        <v>3</v>
      </c>
      <c r="H200" s="15"/>
      <c r="I200" s="5"/>
    </row>
    <row r="201" spans="1:9" ht="13.5" customHeight="1" x14ac:dyDescent="0.2">
      <c r="A201" s="12"/>
      <c r="B201" s="5"/>
      <c r="C201" s="6"/>
      <c r="D201" s="7"/>
      <c r="E201" s="6"/>
      <c r="F201" s="6"/>
      <c r="G201" s="9">
        <f>SUM(G195:G200)</f>
        <v>15</v>
      </c>
      <c r="H201" s="15">
        <f>G201*330000</f>
        <v>4950000</v>
      </c>
      <c r="I201" s="5"/>
    </row>
    <row r="202" spans="1:9" ht="21.75" customHeight="1" x14ac:dyDescent="0.2">
      <c r="A202" s="12">
        <v>29</v>
      </c>
      <c r="B202" s="5">
        <v>20010904</v>
      </c>
      <c r="C202" s="6" t="s">
        <v>91</v>
      </c>
      <c r="D202" s="7">
        <v>37308</v>
      </c>
      <c r="E202" s="6" t="s">
        <v>82</v>
      </c>
      <c r="F202" s="6"/>
      <c r="G202" s="5">
        <v>3</v>
      </c>
      <c r="H202" s="15"/>
      <c r="I202" s="5"/>
    </row>
    <row r="203" spans="1:9" ht="21.75" customHeight="1" x14ac:dyDescent="0.2">
      <c r="A203" s="12"/>
      <c r="B203" s="5" t="s">
        <v>702</v>
      </c>
      <c r="C203" s="6" t="s">
        <v>91</v>
      </c>
      <c r="D203" s="7" t="s">
        <v>143</v>
      </c>
      <c r="E203" s="6" t="s">
        <v>136</v>
      </c>
      <c r="F203" s="6" t="s">
        <v>1084</v>
      </c>
      <c r="G203" s="5">
        <v>3</v>
      </c>
      <c r="H203" s="15"/>
      <c r="I203" s="5"/>
    </row>
    <row r="204" spans="1:9" ht="21" customHeight="1" x14ac:dyDescent="0.2">
      <c r="A204" s="12"/>
      <c r="B204" s="5">
        <v>20010904</v>
      </c>
      <c r="C204" s="6" t="s">
        <v>91</v>
      </c>
      <c r="D204" s="7">
        <v>37308</v>
      </c>
      <c r="E204" s="6" t="s">
        <v>221</v>
      </c>
      <c r="F204" s="6" t="s">
        <v>1119</v>
      </c>
      <c r="G204" s="5">
        <v>3</v>
      </c>
      <c r="H204" s="15"/>
      <c r="I204" s="5"/>
    </row>
    <row r="205" spans="1:9" ht="21.75" customHeight="1" x14ac:dyDescent="0.2">
      <c r="A205" s="12"/>
      <c r="B205" s="5" t="s">
        <v>702</v>
      </c>
      <c r="C205" s="6" t="s">
        <v>91</v>
      </c>
      <c r="D205" s="7">
        <v>37308</v>
      </c>
      <c r="E205" s="6" t="s">
        <v>245</v>
      </c>
      <c r="F205" s="6" t="s">
        <v>1076</v>
      </c>
      <c r="G205" s="5">
        <v>3</v>
      </c>
      <c r="H205" s="15"/>
      <c r="I205" s="5"/>
    </row>
    <row r="206" spans="1:9" ht="21.75" customHeight="1" x14ac:dyDescent="0.2">
      <c r="A206" s="12"/>
      <c r="B206" s="5" t="s">
        <v>702</v>
      </c>
      <c r="C206" s="6" t="s">
        <v>91</v>
      </c>
      <c r="D206" s="7" t="s">
        <v>143</v>
      </c>
      <c r="E206" s="6" t="s">
        <v>693</v>
      </c>
      <c r="F206" s="6" t="s">
        <v>694</v>
      </c>
      <c r="G206" s="5">
        <v>1</v>
      </c>
      <c r="H206" s="15"/>
      <c r="I206" s="5"/>
    </row>
    <row r="207" spans="1:9" ht="21.75" customHeight="1" x14ac:dyDescent="0.2">
      <c r="A207" s="12"/>
      <c r="B207" s="5" t="s">
        <v>702</v>
      </c>
      <c r="C207" s="6" t="s">
        <v>91</v>
      </c>
      <c r="D207" s="7" t="s">
        <v>143</v>
      </c>
      <c r="E207" s="6" t="s">
        <v>742</v>
      </c>
      <c r="F207" s="6" t="s">
        <v>816</v>
      </c>
      <c r="G207" s="5">
        <v>2</v>
      </c>
      <c r="H207" s="15"/>
      <c r="I207" s="5"/>
    </row>
    <row r="208" spans="1:9" ht="13.5" customHeight="1" x14ac:dyDescent="0.2">
      <c r="A208" s="12"/>
      <c r="B208" s="5"/>
      <c r="C208" s="6"/>
      <c r="D208" s="7"/>
      <c r="E208" s="6"/>
      <c r="F208" s="6"/>
      <c r="G208" s="9">
        <f>SUM(G202:G207)</f>
        <v>15</v>
      </c>
      <c r="H208" s="15">
        <f>G208*330000</f>
        <v>4950000</v>
      </c>
      <c r="I208" s="5"/>
    </row>
    <row r="209" spans="1:9" ht="21.75" customHeight="1" x14ac:dyDescent="0.2">
      <c r="A209" s="12">
        <v>30</v>
      </c>
      <c r="B209" s="5">
        <v>20010918</v>
      </c>
      <c r="C209" s="6" t="s">
        <v>94</v>
      </c>
      <c r="D209" s="7">
        <v>37418</v>
      </c>
      <c r="E209" s="6" t="s">
        <v>82</v>
      </c>
      <c r="F209" s="6"/>
      <c r="G209" s="5">
        <v>3</v>
      </c>
      <c r="H209" s="15"/>
      <c r="I209" s="5"/>
    </row>
    <row r="210" spans="1:9" ht="13.5" customHeight="1" x14ac:dyDescent="0.2">
      <c r="A210" s="12"/>
      <c r="B210" s="5" t="s">
        <v>637</v>
      </c>
      <c r="C210" s="6" t="s">
        <v>94</v>
      </c>
      <c r="D210" s="7">
        <v>37566</v>
      </c>
      <c r="E210" s="6" t="s">
        <v>136</v>
      </c>
      <c r="F210" s="6" t="s">
        <v>1084</v>
      </c>
      <c r="G210" s="5">
        <v>3</v>
      </c>
      <c r="H210" s="15"/>
      <c r="I210" s="5"/>
    </row>
    <row r="211" spans="1:9" ht="13.5" customHeight="1" x14ac:dyDescent="0.2">
      <c r="A211" s="12"/>
      <c r="B211" s="5">
        <v>20010918</v>
      </c>
      <c r="C211" s="6" t="s">
        <v>94</v>
      </c>
      <c r="D211" s="7">
        <v>37418</v>
      </c>
      <c r="E211" s="6" t="s">
        <v>221</v>
      </c>
      <c r="F211" s="6" t="s">
        <v>1119</v>
      </c>
      <c r="G211" s="5">
        <v>3</v>
      </c>
      <c r="H211" s="15"/>
      <c r="I211" s="5"/>
    </row>
    <row r="212" spans="1:9" ht="13.5" customHeight="1" x14ac:dyDescent="0.2">
      <c r="A212" s="12"/>
      <c r="B212" s="5" t="s">
        <v>637</v>
      </c>
      <c r="C212" s="6" t="s">
        <v>94</v>
      </c>
      <c r="D212" s="7">
        <v>37418</v>
      </c>
      <c r="E212" s="6" t="s">
        <v>245</v>
      </c>
      <c r="F212" s="6" t="s">
        <v>1076</v>
      </c>
      <c r="G212" s="5">
        <v>3</v>
      </c>
      <c r="H212" s="15"/>
      <c r="I212" s="5"/>
    </row>
    <row r="213" spans="1:9" ht="13.5" customHeight="1" x14ac:dyDescent="0.2">
      <c r="A213" s="12"/>
      <c r="B213" s="5" t="s">
        <v>637</v>
      </c>
      <c r="C213" s="6" t="s">
        <v>94</v>
      </c>
      <c r="D213" s="7">
        <v>37566</v>
      </c>
      <c r="E213" s="6" t="s">
        <v>617</v>
      </c>
      <c r="F213" s="6" t="s">
        <v>631</v>
      </c>
      <c r="G213" s="5">
        <v>1</v>
      </c>
      <c r="H213" s="15"/>
      <c r="I213" s="5"/>
    </row>
    <row r="214" spans="1:9" ht="13.5" customHeight="1" x14ac:dyDescent="0.2">
      <c r="A214" s="12"/>
      <c r="B214" s="5" t="s">
        <v>637</v>
      </c>
      <c r="C214" s="6" t="s">
        <v>94</v>
      </c>
      <c r="D214" s="7">
        <v>37566</v>
      </c>
      <c r="E214" s="6" t="s">
        <v>742</v>
      </c>
      <c r="F214" s="6" t="s">
        <v>743</v>
      </c>
      <c r="G214" s="5">
        <v>2</v>
      </c>
      <c r="H214" s="15"/>
      <c r="I214" s="5"/>
    </row>
    <row r="215" spans="1:9" ht="13.5" customHeight="1" x14ac:dyDescent="0.2">
      <c r="A215" s="12"/>
      <c r="B215" s="5"/>
      <c r="C215" s="6"/>
      <c r="D215" s="7"/>
      <c r="E215" s="6"/>
      <c r="F215" s="6"/>
      <c r="G215" s="9">
        <f>SUM(G209:G214)</f>
        <v>15</v>
      </c>
      <c r="H215" s="15">
        <f>G215*330000</f>
        <v>4950000</v>
      </c>
      <c r="I215" s="5"/>
    </row>
    <row r="216" spans="1:9" ht="21.75" customHeight="1" x14ac:dyDescent="0.2">
      <c r="A216" s="12">
        <v>31</v>
      </c>
      <c r="B216" s="5">
        <v>20010925</v>
      </c>
      <c r="C216" s="6" t="s">
        <v>95</v>
      </c>
      <c r="D216" s="7">
        <v>37508</v>
      </c>
      <c r="E216" s="6" t="s">
        <v>82</v>
      </c>
      <c r="F216" s="6"/>
      <c r="G216" s="5">
        <v>3</v>
      </c>
      <c r="H216" s="15"/>
      <c r="I216" s="5"/>
    </row>
    <row r="217" spans="1:9" ht="13.5" customHeight="1" x14ac:dyDescent="0.2">
      <c r="A217" s="12"/>
      <c r="B217" s="5" t="s">
        <v>1000</v>
      </c>
      <c r="C217" s="6" t="s">
        <v>95</v>
      </c>
      <c r="D217" s="7">
        <v>37508</v>
      </c>
      <c r="E217" s="6" t="s">
        <v>136</v>
      </c>
      <c r="F217" s="6" t="s">
        <v>1084</v>
      </c>
      <c r="G217" s="5">
        <v>3</v>
      </c>
      <c r="H217" s="15"/>
      <c r="I217" s="5"/>
    </row>
    <row r="218" spans="1:9" ht="13.5" customHeight="1" x14ac:dyDescent="0.2">
      <c r="A218" s="12"/>
      <c r="B218" s="5">
        <v>20010925</v>
      </c>
      <c r="C218" s="6" t="s">
        <v>95</v>
      </c>
      <c r="D218" s="7">
        <v>37508</v>
      </c>
      <c r="E218" s="6" t="s">
        <v>221</v>
      </c>
      <c r="F218" s="6" t="s">
        <v>1119</v>
      </c>
      <c r="G218" s="5">
        <v>3</v>
      </c>
      <c r="H218" s="15"/>
      <c r="I218" s="5"/>
    </row>
    <row r="219" spans="1:9" ht="13.5" customHeight="1" x14ac:dyDescent="0.2">
      <c r="A219" s="12"/>
      <c r="B219" s="5" t="s">
        <v>1000</v>
      </c>
      <c r="C219" s="6" t="s">
        <v>95</v>
      </c>
      <c r="D219" s="7">
        <v>37508</v>
      </c>
      <c r="E219" s="6" t="s">
        <v>245</v>
      </c>
      <c r="F219" s="6" t="s">
        <v>1076</v>
      </c>
      <c r="G219" s="5">
        <v>3</v>
      </c>
      <c r="H219" s="15"/>
      <c r="I219" s="5"/>
    </row>
    <row r="220" spans="1:9" ht="13.5" customHeight="1" x14ac:dyDescent="0.2">
      <c r="A220" s="12"/>
      <c r="B220" s="5">
        <v>20010925</v>
      </c>
      <c r="C220" s="6" t="s">
        <v>95</v>
      </c>
      <c r="D220" s="7">
        <v>37508</v>
      </c>
      <c r="E220" s="6" t="s">
        <v>310</v>
      </c>
      <c r="F220" s="6" t="s">
        <v>311</v>
      </c>
      <c r="G220" s="5">
        <v>3</v>
      </c>
      <c r="H220" s="15"/>
      <c r="I220" s="5"/>
    </row>
    <row r="221" spans="1:9" ht="13.5" customHeight="1" x14ac:dyDescent="0.2">
      <c r="A221" s="12"/>
      <c r="B221" s="5" t="s">
        <v>1000</v>
      </c>
      <c r="C221" s="6" t="s">
        <v>95</v>
      </c>
      <c r="D221" s="7">
        <v>37508</v>
      </c>
      <c r="E221" s="6" t="s">
        <v>617</v>
      </c>
      <c r="F221" s="6" t="s">
        <v>649</v>
      </c>
      <c r="G221" s="5">
        <v>1</v>
      </c>
      <c r="H221" s="15"/>
      <c r="I221" s="5"/>
    </row>
    <row r="222" spans="1:9" ht="13.5" customHeight="1" x14ac:dyDescent="0.2">
      <c r="A222" s="12"/>
      <c r="B222" s="5" t="s">
        <v>1000</v>
      </c>
      <c r="C222" s="6" t="s">
        <v>95</v>
      </c>
      <c r="D222" s="7">
        <v>37508</v>
      </c>
      <c r="E222" s="6" t="s">
        <v>742</v>
      </c>
      <c r="F222" s="6" t="s">
        <v>816</v>
      </c>
      <c r="G222" s="5">
        <v>2</v>
      </c>
      <c r="H222" s="15"/>
      <c r="I222" s="5"/>
    </row>
    <row r="223" spans="1:9" ht="13.5" customHeight="1" x14ac:dyDescent="0.2">
      <c r="A223" s="12"/>
      <c r="B223" s="5"/>
      <c r="C223" s="6"/>
      <c r="D223" s="7"/>
      <c r="E223" s="6"/>
      <c r="F223" s="6"/>
      <c r="G223" s="9">
        <f>SUM(G216:G222)</f>
        <v>18</v>
      </c>
      <c r="H223" s="15">
        <f>G223*330000</f>
        <v>5940000</v>
      </c>
      <c r="I223" s="5"/>
    </row>
    <row r="224" spans="1:9" ht="21.75" customHeight="1" x14ac:dyDescent="0.2">
      <c r="A224" s="12">
        <v>32</v>
      </c>
      <c r="B224" s="5">
        <v>20010927</v>
      </c>
      <c r="C224" s="6" t="s">
        <v>96</v>
      </c>
      <c r="D224" s="7">
        <v>37559</v>
      </c>
      <c r="E224" s="6" t="s">
        <v>82</v>
      </c>
      <c r="F224" s="6"/>
      <c r="G224" s="5">
        <v>3</v>
      </c>
      <c r="H224" s="15"/>
      <c r="I224" s="5"/>
    </row>
    <row r="225" spans="1:9" ht="13.5" customHeight="1" x14ac:dyDescent="0.2">
      <c r="A225" s="12"/>
      <c r="B225" s="5" t="s">
        <v>1001</v>
      </c>
      <c r="C225" s="6" t="s">
        <v>96</v>
      </c>
      <c r="D225" s="7" t="s">
        <v>145</v>
      </c>
      <c r="E225" s="6" t="s">
        <v>136</v>
      </c>
      <c r="F225" s="6" t="s">
        <v>1084</v>
      </c>
      <c r="G225" s="5">
        <v>3</v>
      </c>
      <c r="H225" s="15"/>
      <c r="I225" s="5"/>
    </row>
    <row r="226" spans="1:9" ht="13.5" customHeight="1" x14ac:dyDescent="0.2">
      <c r="A226" s="12"/>
      <c r="B226" s="5">
        <v>20010927</v>
      </c>
      <c r="C226" s="6" t="s">
        <v>96</v>
      </c>
      <c r="D226" s="7">
        <v>37559</v>
      </c>
      <c r="E226" s="6" t="s">
        <v>221</v>
      </c>
      <c r="F226" s="6" t="s">
        <v>1119</v>
      </c>
      <c r="G226" s="5">
        <v>3</v>
      </c>
      <c r="H226" s="15"/>
      <c r="I226" s="5"/>
    </row>
    <row r="227" spans="1:9" ht="13.5" customHeight="1" x14ac:dyDescent="0.2">
      <c r="A227" s="12"/>
      <c r="B227" s="5" t="s">
        <v>1001</v>
      </c>
      <c r="C227" s="6" t="s">
        <v>96</v>
      </c>
      <c r="D227" s="7">
        <v>37559</v>
      </c>
      <c r="E227" s="6" t="s">
        <v>245</v>
      </c>
      <c r="F227" s="6" t="s">
        <v>1076</v>
      </c>
      <c r="G227" s="5">
        <v>3</v>
      </c>
      <c r="H227" s="15"/>
      <c r="I227" s="5"/>
    </row>
    <row r="228" spans="1:9" ht="13.5" customHeight="1" x14ac:dyDescent="0.2">
      <c r="A228" s="12"/>
      <c r="B228" s="5">
        <v>20010927</v>
      </c>
      <c r="C228" s="6" t="s">
        <v>96</v>
      </c>
      <c r="D228" s="7">
        <v>37559</v>
      </c>
      <c r="E228" s="6" t="s">
        <v>310</v>
      </c>
      <c r="F228" s="6" t="s">
        <v>311</v>
      </c>
      <c r="G228" s="5">
        <v>3</v>
      </c>
      <c r="H228" s="15"/>
      <c r="I228" s="5"/>
    </row>
    <row r="229" spans="1:9" ht="13.5" customHeight="1" x14ac:dyDescent="0.2">
      <c r="A229" s="12"/>
      <c r="B229" s="5" t="s">
        <v>1001</v>
      </c>
      <c r="C229" s="6" t="s">
        <v>96</v>
      </c>
      <c r="D229" s="7" t="s">
        <v>145</v>
      </c>
      <c r="E229" s="6" t="s">
        <v>655</v>
      </c>
      <c r="F229" s="6" t="s">
        <v>656</v>
      </c>
      <c r="G229" s="5">
        <v>1</v>
      </c>
      <c r="H229" s="15"/>
      <c r="I229" s="5"/>
    </row>
    <row r="230" spans="1:9" ht="13.5" customHeight="1" x14ac:dyDescent="0.2">
      <c r="A230" s="12"/>
      <c r="B230" s="5" t="s">
        <v>1001</v>
      </c>
      <c r="C230" s="6" t="s">
        <v>96</v>
      </c>
      <c r="D230" s="7" t="s">
        <v>145</v>
      </c>
      <c r="E230" s="6" t="s">
        <v>742</v>
      </c>
      <c r="F230" s="6" t="s">
        <v>755</v>
      </c>
      <c r="G230" s="5">
        <v>2</v>
      </c>
      <c r="H230" s="15"/>
      <c r="I230" s="5"/>
    </row>
    <row r="231" spans="1:9" ht="13.5" customHeight="1" x14ac:dyDescent="0.2">
      <c r="A231" s="12"/>
      <c r="B231" s="5"/>
      <c r="C231" s="6"/>
      <c r="D231" s="7"/>
      <c r="E231" s="6"/>
      <c r="F231" s="6"/>
      <c r="G231" s="9">
        <f>SUM(G224:G230)</f>
        <v>18</v>
      </c>
      <c r="H231" s="15">
        <f>G231*330000</f>
        <v>5940000</v>
      </c>
      <c r="I231" s="5"/>
    </row>
    <row r="232" spans="1:9" ht="21.75" customHeight="1" x14ac:dyDescent="0.2">
      <c r="A232" s="12">
        <v>33</v>
      </c>
      <c r="B232" s="5">
        <v>20010930</v>
      </c>
      <c r="C232" s="6" t="s">
        <v>98</v>
      </c>
      <c r="D232" s="7">
        <v>37435</v>
      </c>
      <c r="E232" s="6" t="s">
        <v>82</v>
      </c>
      <c r="F232" s="6"/>
      <c r="G232" s="5">
        <v>3</v>
      </c>
      <c r="H232" s="15"/>
      <c r="I232" s="5"/>
    </row>
    <row r="233" spans="1:9" ht="13.5" customHeight="1" x14ac:dyDescent="0.2">
      <c r="A233" s="12"/>
      <c r="B233" s="5" t="s">
        <v>1002</v>
      </c>
      <c r="C233" s="6" t="s">
        <v>98</v>
      </c>
      <c r="D233" s="7" t="s">
        <v>147</v>
      </c>
      <c r="E233" s="6" t="s">
        <v>136</v>
      </c>
      <c r="F233" s="6" t="s">
        <v>1084</v>
      </c>
      <c r="G233" s="5">
        <v>3</v>
      </c>
      <c r="H233" s="15"/>
      <c r="I233" s="5"/>
    </row>
    <row r="234" spans="1:9" ht="13.5" customHeight="1" x14ac:dyDescent="0.2">
      <c r="A234" s="12"/>
      <c r="B234" s="5">
        <v>20010930</v>
      </c>
      <c r="C234" s="6" t="s">
        <v>98</v>
      </c>
      <c r="D234" s="7">
        <v>37435</v>
      </c>
      <c r="E234" s="6" t="s">
        <v>221</v>
      </c>
      <c r="F234" s="6" t="s">
        <v>1119</v>
      </c>
      <c r="G234" s="5">
        <v>3</v>
      </c>
      <c r="H234" s="15"/>
      <c r="I234" s="5"/>
    </row>
    <row r="235" spans="1:9" ht="13.5" customHeight="1" x14ac:dyDescent="0.2">
      <c r="A235" s="12"/>
      <c r="B235" s="5" t="s">
        <v>1002</v>
      </c>
      <c r="C235" s="6" t="s">
        <v>98</v>
      </c>
      <c r="D235" s="7">
        <v>37435</v>
      </c>
      <c r="E235" s="6" t="s">
        <v>245</v>
      </c>
      <c r="F235" s="6" t="s">
        <v>1076</v>
      </c>
      <c r="G235" s="5">
        <v>3</v>
      </c>
      <c r="H235" s="15"/>
      <c r="I235" s="5"/>
    </row>
    <row r="236" spans="1:9" ht="13.5" customHeight="1" x14ac:dyDescent="0.2">
      <c r="A236" s="12"/>
      <c r="B236" s="5">
        <v>20010930</v>
      </c>
      <c r="C236" s="6" t="s">
        <v>98</v>
      </c>
      <c r="D236" s="7">
        <v>37435</v>
      </c>
      <c r="E236" s="6" t="s">
        <v>310</v>
      </c>
      <c r="F236" s="6" t="s">
        <v>311</v>
      </c>
      <c r="G236" s="5">
        <v>3</v>
      </c>
      <c r="H236" s="15"/>
      <c r="I236" s="5"/>
    </row>
    <row r="237" spans="1:9" ht="13.5" customHeight="1" x14ac:dyDescent="0.2">
      <c r="A237" s="12"/>
      <c r="B237" s="5" t="s">
        <v>1002</v>
      </c>
      <c r="C237" s="6" t="s">
        <v>98</v>
      </c>
      <c r="D237" s="7" t="s">
        <v>147</v>
      </c>
      <c r="E237" s="6" t="s">
        <v>617</v>
      </c>
      <c r="F237" s="6" t="s">
        <v>649</v>
      </c>
      <c r="G237" s="5">
        <v>1</v>
      </c>
      <c r="H237" s="15"/>
      <c r="I237" s="5"/>
    </row>
    <row r="238" spans="1:9" ht="13.5" customHeight="1" x14ac:dyDescent="0.2">
      <c r="A238" s="12"/>
      <c r="B238" s="5" t="s">
        <v>1002</v>
      </c>
      <c r="C238" s="6" t="s">
        <v>98</v>
      </c>
      <c r="D238" s="7" t="s">
        <v>147</v>
      </c>
      <c r="E238" s="6" t="s">
        <v>742</v>
      </c>
      <c r="F238" s="6" t="s">
        <v>816</v>
      </c>
      <c r="G238" s="5">
        <v>2</v>
      </c>
      <c r="H238" s="15"/>
      <c r="I238" s="5"/>
    </row>
    <row r="239" spans="1:9" ht="13.5" customHeight="1" x14ac:dyDescent="0.2">
      <c r="A239" s="12"/>
      <c r="B239" s="5"/>
      <c r="C239" s="6"/>
      <c r="D239" s="7"/>
      <c r="E239" s="6"/>
      <c r="F239" s="6"/>
      <c r="G239" s="9">
        <f>SUM(G232:G238)</f>
        <v>18</v>
      </c>
      <c r="H239" s="15">
        <f>G239*330000</f>
        <v>5940000</v>
      </c>
      <c r="I239" s="5"/>
    </row>
    <row r="240" spans="1:9" ht="21.75" customHeight="1" x14ac:dyDescent="0.2">
      <c r="A240" s="12">
        <v>34</v>
      </c>
      <c r="B240" s="5">
        <v>20010944</v>
      </c>
      <c r="C240" s="6" t="s">
        <v>99</v>
      </c>
      <c r="D240" s="7">
        <v>37462</v>
      </c>
      <c r="E240" s="6" t="s">
        <v>82</v>
      </c>
      <c r="F240" s="6"/>
      <c r="G240" s="5">
        <v>3</v>
      </c>
      <c r="H240" s="15"/>
      <c r="I240" s="5"/>
    </row>
    <row r="241" spans="1:9" ht="13.5" customHeight="1" x14ac:dyDescent="0.2">
      <c r="A241" s="12"/>
      <c r="B241" s="5" t="s">
        <v>1003</v>
      </c>
      <c r="C241" s="6" t="s">
        <v>99</v>
      </c>
      <c r="D241" s="7" t="s">
        <v>148</v>
      </c>
      <c r="E241" s="6" t="s">
        <v>136</v>
      </c>
      <c r="F241" s="6" t="s">
        <v>1084</v>
      </c>
      <c r="G241" s="5">
        <v>3</v>
      </c>
      <c r="H241" s="15"/>
      <c r="I241" s="5"/>
    </row>
    <row r="242" spans="1:9" ht="13.5" customHeight="1" x14ac:dyDescent="0.2">
      <c r="A242" s="12"/>
      <c r="B242" s="5">
        <v>20010944</v>
      </c>
      <c r="C242" s="6" t="s">
        <v>99</v>
      </c>
      <c r="D242" s="7">
        <v>37462</v>
      </c>
      <c r="E242" s="6" t="s">
        <v>221</v>
      </c>
      <c r="F242" s="6" t="s">
        <v>1119</v>
      </c>
      <c r="G242" s="5">
        <v>3</v>
      </c>
      <c r="H242" s="15"/>
      <c r="I242" s="5"/>
    </row>
    <row r="243" spans="1:9" ht="13.5" customHeight="1" x14ac:dyDescent="0.2">
      <c r="A243" s="12"/>
      <c r="B243" s="5" t="s">
        <v>1003</v>
      </c>
      <c r="C243" s="6" t="s">
        <v>99</v>
      </c>
      <c r="D243" s="7">
        <v>37462</v>
      </c>
      <c r="E243" s="6" t="s">
        <v>245</v>
      </c>
      <c r="F243" s="6" t="s">
        <v>1076</v>
      </c>
      <c r="G243" s="5">
        <v>3</v>
      </c>
      <c r="H243" s="15"/>
      <c r="I243" s="5"/>
    </row>
    <row r="244" spans="1:9" ht="13.5" customHeight="1" x14ac:dyDescent="0.2">
      <c r="A244" s="12"/>
      <c r="B244" s="5" t="s">
        <v>1003</v>
      </c>
      <c r="C244" s="6" t="s">
        <v>99</v>
      </c>
      <c r="D244" s="7" t="s">
        <v>148</v>
      </c>
      <c r="E244" s="6" t="s">
        <v>655</v>
      </c>
      <c r="F244" s="6" t="s">
        <v>656</v>
      </c>
      <c r="G244" s="5">
        <v>1</v>
      </c>
      <c r="H244" s="15"/>
      <c r="I244" s="5"/>
    </row>
    <row r="245" spans="1:9" ht="13.5" customHeight="1" x14ac:dyDescent="0.2">
      <c r="A245" s="12"/>
      <c r="B245" s="5" t="s">
        <v>1003</v>
      </c>
      <c r="C245" s="6" t="s">
        <v>99</v>
      </c>
      <c r="D245" s="7" t="s">
        <v>148</v>
      </c>
      <c r="E245" s="6" t="s">
        <v>742</v>
      </c>
      <c r="F245" s="6" t="s">
        <v>755</v>
      </c>
      <c r="G245" s="5">
        <v>2</v>
      </c>
      <c r="H245" s="15"/>
      <c r="I245" s="5"/>
    </row>
    <row r="246" spans="1:9" ht="13.5" customHeight="1" x14ac:dyDescent="0.2">
      <c r="A246" s="12"/>
      <c r="B246" s="5"/>
      <c r="C246" s="6"/>
      <c r="D246" s="7"/>
      <c r="E246" s="6"/>
      <c r="F246" s="6"/>
      <c r="G246" s="9">
        <f>SUM(G240:G245)</f>
        <v>15</v>
      </c>
      <c r="H246" s="15">
        <f>G246*330000</f>
        <v>4950000</v>
      </c>
      <c r="I246" s="5"/>
    </row>
    <row r="247" spans="1:9" ht="21.75" customHeight="1" x14ac:dyDescent="0.2">
      <c r="A247" s="12">
        <v>35</v>
      </c>
      <c r="B247" s="5">
        <v>20010946</v>
      </c>
      <c r="C247" s="6" t="s">
        <v>100</v>
      </c>
      <c r="D247" s="7">
        <v>37463</v>
      </c>
      <c r="E247" s="6" t="s">
        <v>82</v>
      </c>
      <c r="F247" s="6"/>
      <c r="G247" s="5">
        <v>3</v>
      </c>
      <c r="H247" s="15"/>
      <c r="I247" s="5"/>
    </row>
    <row r="248" spans="1:9" ht="13.5" customHeight="1" x14ac:dyDescent="0.2">
      <c r="A248" s="12"/>
      <c r="B248" s="5" t="s">
        <v>1004</v>
      </c>
      <c r="C248" s="6" t="s">
        <v>100</v>
      </c>
      <c r="D248" s="7" t="s">
        <v>149</v>
      </c>
      <c r="E248" s="6" t="s">
        <v>136</v>
      </c>
      <c r="F248" s="6" t="s">
        <v>1084</v>
      </c>
      <c r="G248" s="5">
        <v>3</v>
      </c>
      <c r="H248" s="15"/>
      <c r="I248" s="5"/>
    </row>
    <row r="249" spans="1:9" ht="13.5" customHeight="1" x14ac:dyDescent="0.2">
      <c r="A249" s="12"/>
      <c r="B249" s="5">
        <v>20010946</v>
      </c>
      <c r="C249" s="6" t="s">
        <v>100</v>
      </c>
      <c r="D249" s="7">
        <v>37463</v>
      </c>
      <c r="E249" s="6" t="s">
        <v>221</v>
      </c>
      <c r="F249" s="6" t="s">
        <v>1119</v>
      </c>
      <c r="G249" s="5">
        <v>3</v>
      </c>
      <c r="H249" s="15"/>
      <c r="I249" s="5"/>
    </row>
    <row r="250" spans="1:9" ht="13.5" customHeight="1" x14ac:dyDescent="0.2">
      <c r="A250" s="12"/>
      <c r="B250" s="5" t="s">
        <v>1004</v>
      </c>
      <c r="C250" s="6" t="s">
        <v>100</v>
      </c>
      <c r="D250" s="7">
        <v>37463</v>
      </c>
      <c r="E250" s="6" t="s">
        <v>245</v>
      </c>
      <c r="F250" s="6" t="s">
        <v>1076</v>
      </c>
      <c r="G250" s="5">
        <v>3</v>
      </c>
      <c r="H250" s="15"/>
      <c r="I250" s="5"/>
    </row>
    <row r="251" spans="1:9" ht="13.5" customHeight="1" x14ac:dyDescent="0.2">
      <c r="A251" s="12"/>
      <c r="B251" s="5">
        <v>20010946</v>
      </c>
      <c r="C251" s="6" t="s">
        <v>100</v>
      </c>
      <c r="D251" s="7">
        <v>37463</v>
      </c>
      <c r="E251" s="6" t="s">
        <v>310</v>
      </c>
      <c r="F251" s="6" t="s">
        <v>311</v>
      </c>
      <c r="G251" s="5">
        <v>3</v>
      </c>
      <c r="H251" s="15"/>
      <c r="I251" s="5"/>
    </row>
    <row r="252" spans="1:9" ht="13.5" customHeight="1" x14ac:dyDescent="0.2">
      <c r="A252" s="12"/>
      <c r="B252" s="5" t="s">
        <v>1004</v>
      </c>
      <c r="C252" s="6" t="s">
        <v>100</v>
      </c>
      <c r="D252" s="7" t="s">
        <v>149</v>
      </c>
      <c r="E252" s="6" t="s">
        <v>617</v>
      </c>
      <c r="F252" s="6" t="s">
        <v>649</v>
      </c>
      <c r="G252" s="5">
        <v>1</v>
      </c>
      <c r="H252" s="15"/>
      <c r="I252" s="5"/>
    </row>
    <row r="253" spans="1:9" ht="13.5" customHeight="1" x14ac:dyDescent="0.2">
      <c r="A253" s="12"/>
      <c r="B253" s="5" t="s">
        <v>1004</v>
      </c>
      <c r="C253" s="6" t="s">
        <v>100</v>
      </c>
      <c r="D253" s="7" t="s">
        <v>149</v>
      </c>
      <c r="E253" s="6" t="s">
        <v>742</v>
      </c>
      <c r="F253" s="6" t="s">
        <v>816</v>
      </c>
      <c r="G253" s="5">
        <v>2</v>
      </c>
      <c r="H253" s="15"/>
      <c r="I253" s="5"/>
    </row>
    <row r="254" spans="1:9" ht="13.5" customHeight="1" x14ac:dyDescent="0.2">
      <c r="A254" s="12"/>
      <c r="B254" s="5"/>
      <c r="C254" s="6"/>
      <c r="D254" s="7"/>
      <c r="E254" s="6"/>
      <c r="F254" s="6"/>
      <c r="G254" s="9">
        <f>SUM(G247:G253)</f>
        <v>18</v>
      </c>
      <c r="H254" s="15">
        <f>G254*330000</f>
        <v>5940000</v>
      </c>
      <c r="I254" s="5"/>
    </row>
    <row r="255" spans="1:9" ht="21.75" customHeight="1" x14ac:dyDescent="0.2">
      <c r="A255" s="12">
        <v>36</v>
      </c>
      <c r="B255" s="5">
        <v>20010947</v>
      </c>
      <c r="C255" s="6" t="s">
        <v>101</v>
      </c>
      <c r="D255" s="7">
        <v>36983</v>
      </c>
      <c r="E255" s="6" t="s">
        <v>82</v>
      </c>
      <c r="F255" s="6"/>
      <c r="G255" s="5">
        <v>3</v>
      </c>
      <c r="H255" s="15"/>
      <c r="I255" s="152" t="s">
        <v>1942</v>
      </c>
    </row>
    <row r="256" spans="1:9" ht="13.5" customHeight="1" x14ac:dyDescent="0.2">
      <c r="A256" s="12"/>
      <c r="B256" s="5" t="s">
        <v>720</v>
      </c>
      <c r="C256" s="6" t="s">
        <v>101</v>
      </c>
      <c r="D256" s="7">
        <v>36926</v>
      </c>
      <c r="E256" s="6" t="s">
        <v>136</v>
      </c>
      <c r="F256" s="6" t="s">
        <v>1084</v>
      </c>
      <c r="G256" s="5">
        <v>3</v>
      </c>
      <c r="H256" s="15"/>
      <c r="I256" s="152"/>
    </row>
    <row r="257" spans="1:9" ht="13.5" customHeight="1" x14ac:dyDescent="0.2">
      <c r="A257" s="12"/>
      <c r="B257" s="5">
        <v>20010947</v>
      </c>
      <c r="C257" s="6" t="s">
        <v>101</v>
      </c>
      <c r="D257" s="7">
        <v>36983</v>
      </c>
      <c r="E257" s="6" t="s">
        <v>221</v>
      </c>
      <c r="F257" s="6" t="s">
        <v>1119</v>
      </c>
      <c r="G257" s="5">
        <v>3</v>
      </c>
      <c r="H257" s="15"/>
      <c r="I257" s="152"/>
    </row>
    <row r="258" spans="1:9" ht="24.75" customHeight="1" x14ac:dyDescent="0.2">
      <c r="A258" s="12"/>
      <c r="B258" s="5" t="s">
        <v>720</v>
      </c>
      <c r="C258" s="6" t="s">
        <v>101</v>
      </c>
      <c r="D258" s="7">
        <v>36983</v>
      </c>
      <c r="E258" s="6" t="s">
        <v>223</v>
      </c>
      <c r="F258" s="6" t="s">
        <v>1089</v>
      </c>
      <c r="G258" s="5">
        <v>2</v>
      </c>
      <c r="H258" s="15"/>
      <c r="I258" s="152"/>
    </row>
    <row r="259" spans="1:9" ht="13.5" customHeight="1" x14ac:dyDescent="0.2">
      <c r="A259" s="12"/>
      <c r="B259" s="5" t="s">
        <v>720</v>
      </c>
      <c r="C259" s="6" t="s">
        <v>101</v>
      </c>
      <c r="D259" s="7">
        <v>36983</v>
      </c>
      <c r="E259" s="6" t="s">
        <v>245</v>
      </c>
      <c r="F259" s="6" t="s">
        <v>1076</v>
      </c>
      <c r="G259" s="5">
        <v>3</v>
      </c>
      <c r="H259" s="15"/>
      <c r="I259" s="152"/>
    </row>
    <row r="260" spans="1:9" ht="13.5" customHeight="1" x14ac:dyDescent="0.2">
      <c r="A260" s="12"/>
      <c r="B260" s="5" t="s">
        <v>720</v>
      </c>
      <c r="C260" s="6" t="s">
        <v>101</v>
      </c>
      <c r="D260" s="7">
        <v>36926</v>
      </c>
      <c r="E260" s="6" t="s">
        <v>693</v>
      </c>
      <c r="F260" s="6" t="s">
        <v>694</v>
      </c>
      <c r="G260" s="5">
        <v>1</v>
      </c>
      <c r="H260" s="15"/>
      <c r="I260" s="152"/>
    </row>
    <row r="261" spans="1:9" ht="13.5" customHeight="1" x14ac:dyDescent="0.2">
      <c r="A261" s="12"/>
      <c r="B261" s="5" t="s">
        <v>720</v>
      </c>
      <c r="C261" s="6" t="s">
        <v>101</v>
      </c>
      <c r="D261" s="7">
        <v>36926</v>
      </c>
      <c r="E261" s="6" t="s">
        <v>742</v>
      </c>
      <c r="F261" s="6" t="s">
        <v>816</v>
      </c>
      <c r="G261" s="5">
        <v>2</v>
      </c>
      <c r="H261" s="15"/>
      <c r="I261" s="152"/>
    </row>
    <row r="262" spans="1:9" ht="13.5" customHeight="1" x14ac:dyDescent="0.2">
      <c r="A262" s="12"/>
      <c r="B262" s="5"/>
      <c r="C262" s="6"/>
      <c r="D262" s="7"/>
      <c r="E262" s="6"/>
      <c r="F262" s="6"/>
      <c r="G262" s="9">
        <f>SUM(G255:G261)</f>
        <v>17</v>
      </c>
      <c r="H262" s="15">
        <f>G262*330000-500000</f>
        <v>5110000</v>
      </c>
      <c r="I262" s="152"/>
    </row>
    <row r="263" spans="1:9" ht="21.75" customHeight="1" x14ac:dyDescent="0.2">
      <c r="A263" s="12">
        <v>37</v>
      </c>
      <c r="B263" s="5">
        <v>20010949</v>
      </c>
      <c r="C263" s="6" t="s">
        <v>102</v>
      </c>
      <c r="D263" s="7">
        <v>37585</v>
      </c>
      <c r="E263" s="6" t="s">
        <v>82</v>
      </c>
      <c r="F263" s="6"/>
      <c r="G263" s="5">
        <v>3</v>
      </c>
      <c r="H263" s="15"/>
      <c r="I263" s="5"/>
    </row>
    <row r="264" spans="1:9" ht="13.5" customHeight="1" x14ac:dyDescent="0.2">
      <c r="A264" s="12"/>
      <c r="B264" s="5" t="s">
        <v>793</v>
      </c>
      <c r="C264" s="6" t="s">
        <v>102</v>
      </c>
      <c r="D264" s="7" t="s">
        <v>150</v>
      </c>
      <c r="E264" s="6" t="s">
        <v>136</v>
      </c>
      <c r="F264" s="6" t="s">
        <v>1084</v>
      </c>
      <c r="G264" s="5">
        <v>3</v>
      </c>
      <c r="H264" s="15"/>
      <c r="I264" s="5"/>
    </row>
    <row r="265" spans="1:9" ht="13.5" customHeight="1" x14ac:dyDescent="0.2">
      <c r="A265" s="12"/>
      <c r="B265" s="5">
        <v>20010949</v>
      </c>
      <c r="C265" s="6" t="s">
        <v>102</v>
      </c>
      <c r="D265" s="7">
        <v>37585</v>
      </c>
      <c r="E265" s="6" t="s">
        <v>221</v>
      </c>
      <c r="F265" s="6" t="s">
        <v>1119</v>
      </c>
      <c r="G265" s="5">
        <v>3</v>
      </c>
      <c r="H265" s="15"/>
      <c r="I265" s="5"/>
    </row>
    <row r="266" spans="1:9" ht="13.5" customHeight="1" x14ac:dyDescent="0.2">
      <c r="A266" s="12"/>
      <c r="B266" s="5" t="s">
        <v>793</v>
      </c>
      <c r="C266" s="6" t="s">
        <v>102</v>
      </c>
      <c r="D266" s="7">
        <v>37585</v>
      </c>
      <c r="E266" s="6" t="s">
        <v>245</v>
      </c>
      <c r="F266" s="6" t="s">
        <v>1076</v>
      </c>
      <c r="G266" s="5">
        <v>3</v>
      </c>
      <c r="H266" s="15"/>
      <c r="I266" s="5"/>
    </row>
    <row r="267" spans="1:9" ht="13.5" customHeight="1" x14ac:dyDescent="0.2">
      <c r="A267" s="12"/>
      <c r="B267" s="5" t="s">
        <v>793</v>
      </c>
      <c r="C267" s="6" t="s">
        <v>102</v>
      </c>
      <c r="D267" s="7" t="s">
        <v>150</v>
      </c>
      <c r="E267" s="6" t="s">
        <v>614</v>
      </c>
      <c r="F267" s="6" t="s">
        <v>615</v>
      </c>
      <c r="G267" s="5">
        <v>1</v>
      </c>
      <c r="H267" s="15"/>
      <c r="I267" s="5"/>
    </row>
    <row r="268" spans="1:9" ht="13.5" customHeight="1" x14ac:dyDescent="0.2">
      <c r="A268" s="12"/>
      <c r="B268" s="5" t="s">
        <v>793</v>
      </c>
      <c r="C268" s="6" t="s">
        <v>102</v>
      </c>
      <c r="D268" s="7" t="s">
        <v>150</v>
      </c>
      <c r="E268" s="6" t="s">
        <v>742</v>
      </c>
      <c r="F268" s="6" t="s">
        <v>776</v>
      </c>
      <c r="G268" s="5">
        <v>2</v>
      </c>
      <c r="H268" s="15"/>
      <c r="I268" s="5"/>
    </row>
    <row r="269" spans="1:9" ht="13.5" customHeight="1" x14ac:dyDescent="0.2">
      <c r="A269" s="12"/>
      <c r="B269" s="5"/>
      <c r="C269" s="6"/>
      <c r="D269" s="7"/>
      <c r="E269" s="6"/>
      <c r="F269" s="6"/>
      <c r="G269" s="9">
        <f>SUM(G263:G268)</f>
        <v>15</v>
      </c>
      <c r="H269" s="15">
        <f>G269*330000</f>
        <v>4950000</v>
      </c>
      <c r="I269" s="5"/>
    </row>
    <row r="270" spans="1:9" ht="21.75" customHeight="1" x14ac:dyDescent="0.2">
      <c r="A270" s="12">
        <v>38</v>
      </c>
      <c r="B270" s="5">
        <v>20010950</v>
      </c>
      <c r="C270" s="6" t="s">
        <v>105</v>
      </c>
      <c r="D270" s="7">
        <v>37432</v>
      </c>
      <c r="E270" s="6" t="s">
        <v>82</v>
      </c>
      <c r="F270" s="6"/>
      <c r="G270" s="5">
        <v>3</v>
      </c>
      <c r="H270" s="15"/>
      <c r="I270" s="5"/>
    </row>
    <row r="271" spans="1:9" ht="12" customHeight="1" x14ac:dyDescent="0.2">
      <c r="A271" s="12"/>
      <c r="B271" s="5" t="s">
        <v>638</v>
      </c>
      <c r="C271" s="6" t="s">
        <v>105</v>
      </c>
      <c r="D271" s="7" t="s">
        <v>153</v>
      </c>
      <c r="E271" s="6" t="s">
        <v>136</v>
      </c>
      <c r="F271" s="6" t="s">
        <v>1084</v>
      </c>
      <c r="G271" s="5">
        <v>3</v>
      </c>
      <c r="H271" s="15"/>
      <c r="I271" s="5"/>
    </row>
    <row r="272" spans="1:9" ht="12" customHeight="1" x14ac:dyDescent="0.2">
      <c r="A272" s="12"/>
      <c r="B272" s="5">
        <v>20010950</v>
      </c>
      <c r="C272" s="6" t="s">
        <v>105</v>
      </c>
      <c r="D272" s="7">
        <v>37432</v>
      </c>
      <c r="E272" s="6" t="s">
        <v>221</v>
      </c>
      <c r="F272" s="6" t="s">
        <v>1119</v>
      </c>
      <c r="G272" s="5">
        <v>3</v>
      </c>
      <c r="H272" s="15"/>
      <c r="I272" s="5"/>
    </row>
    <row r="273" spans="1:9" ht="12" customHeight="1" x14ac:dyDescent="0.2">
      <c r="A273" s="12"/>
      <c r="B273" s="5" t="s">
        <v>638</v>
      </c>
      <c r="C273" s="6" t="s">
        <v>105</v>
      </c>
      <c r="D273" s="7">
        <v>37432</v>
      </c>
      <c r="E273" s="6" t="s">
        <v>245</v>
      </c>
      <c r="F273" s="6" t="s">
        <v>1076</v>
      </c>
      <c r="G273" s="5">
        <v>3</v>
      </c>
      <c r="H273" s="15"/>
      <c r="I273" s="5"/>
    </row>
    <row r="274" spans="1:9" ht="12" customHeight="1" x14ac:dyDescent="0.2">
      <c r="A274" s="12"/>
      <c r="B274" s="5" t="s">
        <v>638</v>
      </c>
      <c r="C274" s="6" t="s">
        <v>105</v>
      </c>
      <c r="D274" s="7" t="s">
        <v>153</v>
      </c>
      <c r="E274" s="6" t="s">
        <v>617</v>
      </c>
      <c r="F274" s="6" t="s">
        <v>631</v>
      </c>
      <c r="G274" s="5">
        <v>1</v>
      </c>
      <c r="H274" s="15"/>
      <c r="I274" s="5"/>
    </row>
    <row r="275" spans="1:9" ht="12" customHeight="1" x14ac:dyDescent="0.2">
      <c r="A275" s="12"/>
      <c r="B275" s="5" t="s">
        <v>638</v>
      </c>
      <c r="C275" s="6" t="s">
        <v>105</v>
      </c>
      <c r="D275" s="7" t="s">
        <v>153</v>
      </c>
      <c r="E275" s="6" t="s">
        <v>742</v>
      </c>
      <c r="F275" s="6" t="s">
        <v>743</v>
      </c>
      <c r="G275" s="5">
        <v>2</v>
      </c>
      <c r="H275" s="15"/>
      <c r="I275" s="5"/>
    </row>
    <row r="276" spans="1:9" ht="12" customHeight="1" x14ac:dyDescent="0.2">
      <c r="A276" s="12"/>
      <c r="B276" s="5"/>
      <c r="C276" s="6"/>
      <c r="D276" s="7"/>
      <c r="E276" s="6"/>
      <c r="F276" s="6"/>
      <c r="G276" s="9">
        <f>SUM(G270:G275)</f>
        <v>15</v>
      </c>
      <c r="H276" s="15">
        <f>G276*330000</f>
        <v>4950000</v>
      </c>
      <c r="I276" s="5"/>
    </row>
    <row r="277" spans="1:9" ht="21.75" customHeight="1" x14ac:dyDescent="0.2">
      <c r="A277" s="12">
        <v>39</v>
      </c>
      <c r="B277" s="5">
        <v>20010952</v>
      </c>
      <c r="C277" s="6" t="s">
        <v>103</v>
      </c>
      <c r="D277" s="7">
        <v>37604</v>
      </c>
      <c r="E277" s="6" t="s">
        <v>82</v>
      </c>
      <c r="F277" s="6"/>
      <c r="G277" s="5">
        <v>3</v>
      </c>
      <c r="H277" s="15"/>
      <c r="I277" s="5"/>
    </row>
    <row r="278" spans="1:9" ht="13.5" customHeight="1" x14ac:dyDescent="0.2">
      <c r="A278" s="12"/>
      <c r="B278" s="5" t="s">
        <v>1005</v>
      </c>
      <c r="C278" s="6" t="s">
        <v>103</v>
      </c>
      <c r="D278" s="7" t="s">
        <v>151</v>
      </c>
      <c r="E278" s="6" t="s">
        <v>136</v>
      </c>
      <c r="F278" s="6" t="s">
        <v>1084</v>
      </c>
      <c r="G278" s="5">
        <v>3</v>
      </c>
      <c r="H278" s="15"/>
      <c r="I278" s="5"/>
    </row>
    <row r="279" spans="1:9" ht="13.5" customHeight="1" x14ac:dyDescent="0.2">
      <c r="A279" s="12"/>
      <c r="B279" s="5">
        <v>20010952</v>
      </c>
      <c r="C279" s="6" t="s">
        <v>103</v>
      </c>
      <c r="D279" s="7">
        <v>37604</v>
      </c>
      <c r="E279" s="6" t="s">
        <v>221</v>
      </c>
      <c r="F279" s="6" t="s">
        <v>1119</v>
      </c>
      <c r="G279" s="5">
        <v>3</v>
      </c>
      <c r="H279" s="15"/>
      <c r="I279" s="5"/>
    </row>
    <row r="280" spans="1:9" ht="13.5" customHeight="1" x14ac:dyDescent="0.2">
      <c r="A280" s="12"/>
      <c r="B280" s="5" t="s">
        <v>1005</v>
      </c>
      <c r="C280" s="6" t="s">
        <v>103</v>
      </c>
      <c r="D280" s="7">
        <v>37604</v>
      </c>
      <c r="E280" s="6" t="s">
        <v>245</v>
      </c>
      <c r="F280" s="6" t="s">
        <v>1076</v>
      </c>
      <c r="G280" s="5">
        <v>3</v>
      </c>
      <c r="H280" s="15"/>
      <c r="I280" s="5"/>
    </row>
    <row r="281" spans="1:9" ht="13.5" customHeight="1" x14ac:dyDescent="0.2">
      <c r="A281" s="12"/>
      <c r="B281" s="5">
        <v>20010952</v>
      </c>
      <c r="C281" s="6" t="s">
        <v>103</v>
      </c>
      <c r="D281" s="7">
        <v>37604</v>
      </c>
      <c r="E281" s="6" t="s">
        <v>310</v>
      </c>
      <c r="F281" s="6" t="s">
        <v>311</v>
      </c>
      <c r="G281" s="5">
        <v>3</v>
      </c>
      <c r="H281" s="15"/>
      <c r="I281" s="5"/>
    </row>
    <row r="282" spans="1:9" ht="13.5" customHeight="1" x14ac:dyDescent="0.2">
      <c r="A282" s="12"/>
      <c r="B282" s="5" t="s">
        <v>1005</v>
      </c>
      <c r="C282" s="6" t="s">
        <v>103</v>
      </c>
      <c r="D282" s="7" t="s">
        <v>151</v>
      </c>
      <c r="E282" s="6" t="s">
        <v>617</v>
      </c>
      <c r="F282" s="6" t="s">
        <v>649</v>
      </c>
      <c r="G282" s="5">
        <v>1</v>
      </c>
      <c r="H282" s="15"/>
      <c r="I282" s="5"/>
    </row>
    <row r="283" spans="1:9" ht="13.5" customHeight="1" x14ac:dyDescent="0.2">
      <c r="A283" s="12"/>
      <c r="B283" s="5" t="s">
        <v>1005</v>
      </c>
      <c r="C283" s="6" t="s">
        <v>103</v>
      </c>
      <c r="D283" s="7" t="s">
        <v>151</v>
      </c>
      <c r="E283" s="6" t="s">
        <v>742</v>
      </c>
      <c r="F283" s="6" t="s">
        <v>816</v>
      </c>
      <c r="G283" s="5">
        <v>2</v>
      </c>
      <c r="H283" s="15"/>
      <c r="I283" s="5"/>
    </row>
    <row r="284" spans="1:9" ht="13.5" customHeight="1" x14ac:dyDescent="0.2">
      <c r="A284" s="12"/>
      <c r="B284" s="5"/>
      <c r="C284" s="6"/>
      <c r="D284" s="7"/>
      <c r="E284" s="6"/>
      <c r="F284" s="6"/>
      <c r="G284" s="9">
        <f>SUM(G277:G283)</f>
        <v>18</v>
      </c>
      <c r="H284" s="15">
        <f>G284*330000</f>
        <v>5940000</v>
      </c>
      <c r="I284" s="5"/>
    </row>
    <row r="285" spans="1:9" ht="21.75" customHeight="1" x14ac:dyDescent="0.2">
      <c r="A285" s="12">
        <v>40</v>
      </c>
      <c r="B285" s="5">
        <v>20010953</v>
      </c>
      <c r="C285" s="6" t="s">
        <v>104</v>
      </c>
      <c r="D285" s="7">
        <v>37498</v>
      </c>
      <c r="E285" s="6" t="s">
        <v>82</v>
      </c>
      <c r="F285" s="6"/>
      <c r="G285" s="5">
        <v>3</v>
      </c>
      <c r="H285" s="15"/>
      <c r="I285" s="5"/>
    </row>
    <row r="286" spans="1:9" ht="13.5" customHeight="1" x14ac:dyDescent="0.2">
      <c r="A286" s="12"/>
      <c r="B286" s="5" t="s">
        <v>1006</v>
      </c>
      <c r="C286" s="6" t="s">
        <v>104</v>
      </c>
      <c r="D286" s="7" t="s">
        <v>152</v>
      </c>
      <c r="E286" s="6" t="s">
        <v>136</v>
      </c>
      <c r="F286" s="6" t="s">
        <v>1084</v>
      </c>
      <c r="G286" s="5">
        <v>3</v>
      </c>
      <c r="H286" s="15"/>
      <c r="I286" s="5"/>
    </row>
    <row r="287" spans="1:9" ht="13.5" customHeight="1" x14ac:dyDescent="0.2">
      <c r="A287" s="12"/>
      <c r="B287" s="5">
        <v>20010953</v>
      </c>
      <c r="C287" s="6" t="s">
        <v>104</v>
      </c>
      <c r="D287" s="7">
        <v>37498</v>
      </c>
      <c r="E287" s="6" t="s">
        <v>221</v>
      </c>
      <c r="F287" s="6" t="s">
        <v>1119</v>
      </c>
      <c r="G287" s="5">
        <v>3</v>
      </c>
      <c r="H287" s="15"/>
      <c r="I287" s="5"/>
    </row>
    <row r="288" spans="1:9" ht="13.5" customHeight="1" x14ac:dyDescent="0.2">
      <c r="A288" s="12"/>
      <c r="B288" s="5" t="s">
        <v>1006</v>
      </c>
      <c r="C288" s="6" t="s">
        <v>104</v>
      </c>
      <c r="D288" s="7">
        <v>37498</v>
      </c>
      <c r="E288" s="6" t="s">
        <v>245</v>
      </c>
      <c r="F288" s="6" t="s">
        <v>1076</v>
      </c>
      <c r="G288" s="5">
        <v>3</v>
      </c>
      <c r="H288" s="15"/>
      <c r="I288" s="5"/>
    </row>
    <row r="289" spans="1:9" ht="13.5" customHeight="1" x14ac:dyDescent="0.2">
      <c r="A289" s="12"/>
      <c r="B289" s="5" t="s">
        <v>1006</v>
      </c>
      <c r="C289" s="6" t="s">
        <v>104</v>
      </c>
      <c r="D289" s="7" t="s">
        <v>152</v>
      </c>
      <c r="E289" s="6" t="s">
        <v>655</v>
      </c>
      <c r="F289" s="6" t="s">
        <v>656</v>
      </c>
      <c r="G289" s="5">
        <v>1</v>
      </c>
      <c r="H289" s="15"/>
      <c r="I289" s="5"/>
    </row>
    <row r="290" spans="1:9" ht="13.5" customHeight="1" x14ac:dyDescent="0.2">
      <c r="A290" s="12"/>
      <c r="B290" s="5" t="s">
        <v>1006</v>
      </c>
      <c r="C290" s="6" t="s">
        <v>104</v>
      </c>
      <c r="D290" s="7" t="s">
        <v>152</v>
      </c>
      <c r="E290" s="6" t="s">
        <v>742</v>
      </c>
      <c r="F290" s="6" t="s">
        <v>816</v>
      </c>
      <c r="G290" s="5">
        <v>2</v>
      </c>
      <c r="H290" s="15"/>
      <c r="I290" s="5"/>
    </row>
    <row r="291" spans="1:9" ht="13.5" customHeight="1" x14ac:dyDescent="0.2">
      <c r="A291" s="12"/>
      <c r="B291" s="5"/>
      <c r="C291" s="6"/>
      <c r="D291" s="7"/>
      <c r="E291" s="6"/>
      <c r="F291" s="6"/>
      <c r="G291" s="9">
        <f>SUM(G285:G290)</f>
        <v>15</v>
      </c>
      <c r="H291" s="15">
        <f>G291*330000</f>
        <v>4950000</v>
      </c>
      <c r="I291" s="5"/>
    </row>
    <row r="292" spans="1:9" ht="21.75" customHeight="1" x14ac:dyDescent="0.2">
      <c r="A292" s="12">
        <v>41</v>
      </c>
      <c r="B292" s="5">
        <v>20010960</v>
      </c>
      <c r="C292" s="6" t="s">
        <v>106</v>
      </c>
      <c r="D292" s="7">
        <v>37355</v>
      </c>
      <c r="E292" s="6" t="s">
        <v>82</v>
      </c>
      <c r="F292" s="6"/>
      <c r="G292" s="5">
        <v>3</v>
      </c>
      <c r="H292" s="15"/>
      <c r="I292" s="5"/>
    </row>
    <row r="293" spans="1:9" ht="13.5" customHeight="1" x14ac:dyDescent="0.2">
      <c r="A293" s="12"/>
      <c r="B293" s="5" t="s">
        <v>767</v>
      </c>
      <c r="C293" s="6" t="s">
        <v>106</v>
      </c>
      <c r="D293" s="7">
        <v>37503</v>
      </c>
      <c r="E293" s="6" t="s">
        <v>136</v>
      </c>
      <c r="F293" s="6" t="s">
        <v>1084</v>
      </c>
      <c r="G293" s="5">
        <v>3</v>
      </c>
      <c r="H293" s="15"/>
      <c r="I293" s="5"/>
    </row>
    <row r="294" spans="1:9" ht="13.5" customHeight="1" x14ac:dyDescent="0.2">
      <c r="A294" s="12"/>
      <c r="B294" s="5">
        <v>20010960</v>
      </c>
      <c r="C294" s="6" t="s">
        <v>106</v>
      </c>
      <c r="D294" s="7">
        <v>37355</v>
      </c>
      <c r="E294" s="6" t="s">
        <v>221</v>
      </c>
      <c r="F294" s="6" t="s">
        <v>1119</v>
      </c>
      <c r="G294" s="5">
        <v>3</v>
      </c>
      <c r="H294" s="15"/>
      <c r="I294" s="5"/>
    </row>
    <row r="295" spans="1:9" ht="13.5" customHeight="1" x14ac:dyDescent="0.2">
      <c r="A295" s="12"/>
      <c r="B295" s="5" t="s">
        <v>767</v>
      </c>
      <c r="C295" s="6" t="s">
        <v>106</v>
      </c>
      <c r="D295" s="7">
        <v>37355</v>
      </c>
      <c r="E295" s="6" t="s">
        <v>245</v>
      </c>
      <c r="F295" s="6" t="s">
        <v>1076</v>
      </c>
      <c r="G295" s="5">
        <v>3</v>
      </c>
      <c r="H295" s="15"/>
      <c r="I295" s="5"/>
    </row>
    <row r="296" spans="1:9" ht="13.5" customHeight="1" x14ac:dyDescent="0.2">
      <c r="A296" s="12"/>
      <c r="B296" s="5" t="s">
        <v>767</v>
      </c>
      <c r="C296" s="6" t="s">
        <v>106</v>
      </c>
      <c r="D296" s="7">
        <v>37503</v>
      </c>
      <c r="E296" s="6" t="s">
        <v>655</v>
      </c>
      <c r="F296" s="6" t="s">
        <v>669</v>
      </c>
      <c r="G296" s="5">
        <v>1</v>
      </c>
      <c r="H296" s="15"/>
      <c r="I296" s="5"/>
    </row>
    <row r="297" spans="1:9" ht="13.5" customHeight="1" x14ac:dyDescent="0.2">
      <c r="A297" s="12"/>
      <c r="B297" s="5" t="s">
        <v>767</v>
      </c>
      <c r="C297" s="6" t="s">
        <v>106</v>
      </c>
      <c r="D297" s="7">
        <v>37503</v>
      </c>
      <c r="E297" s="6" t="s">
        <v>757</v>
      </c>
      <c r="F297" s="6" t="s">
        <v>758</v>
      </c>
      <c r="G297" s="5">
        <v>2</v>
      </c>
      <c r="H297" s="15"/>
      <c r="I297" s="5"/>
    </row>
    <row r="298" spans="1:9" ht="13.5" customHeight="1" x14ac:dyDescent="0.2">
      <c r="A298" s="12"/>
      <c r="B298" s="5"/>
      <c r="C298" s="6"/>
      <c r="D298" s="7"/>
      <c r="E298" s="6"/>
      <c r="F298" s="6"/>
      <c r="G298" s="9">
        <f>SUM(G292:G297)</f>
        <v>15</v>
      </c>
      <c r="H298" s="15">
        <f>G298*330000</f>
        <v>4950000</v>
      </c>
      <c r="I298" s="5"/>
    </row>
    <row r="299" spans="1:9" ht="21.75" customHeight="1" x14ac:dyDescent="0.2">
      <c r="A299" s="12">
        <v>42</v>
      </c>
      <c r="B299" s="5">
        <v>20010992</v>
      </c>
      <c r="C299" s="6" t="s">
        <v>112</v>
      </c>
      <c r="D299" s="7">
        <v>37509</v>
      </c>
      <c r="E299" s="6" t="s">
        <v>82</v>
      </c>
      <c r="F299" s="6"/>
      <c r="G299" s="5">
        <v>3</v>
      </c>
      <c r="H299" s="15"/>
      <c r="I299" s="5"/>
    </row>
    <row r="300" spans="1:9" ht="13.5" customHeight="1" x14ac:dyDescent="0.2">
      <c r="A300" s="12"/>
      <c r="B300" s="5" t="s">
        <v>722</v>
      </c>
      <c r="C300" s="6" t="s">
        <v>112</v>
      </c>
      <c r="D300" s="7">
        <v>37538</v>
      </c>
      <c r="E300" s="6" t="s">
        <v>136</v>
      </c>
      <c r="F300" s="6" t="s">
        <v>1084</v>
      </c>
      <c r="G300" s="5">
        <v>3</v>
      </c>
      <c r="H300" s="15"/>
      <c r="I300" s="5"/>
    </row>
    <row r="301" spans="1:9" ht="13.5" customHeight="1" x14ac:dyDescent="0.2">
      <c r="A301" s="12"/>
      <c r="B301" s="5">
        <v>20010992</v>
      </c>
      <c r="C301" s="6" t="s">
        <v>112</v>
      </c>
      <c r="D301" s="7">
        <v>37509</v>
      </c>
      <c r="E301" s="6" t="s">
        <v>221</v>
      </c>
      <c r="F301" s="6" t="s">
        <v>1119</v>
      </c>
      <c r="G301" s="5">
        <v>3</v>
      </c>
      <c r="H301" s="15"/>
      <c r="I301" s="5"/>
    </row>
    <row r="302" spans="1:9" ht="13.5" customHeight="1" x14ac:dyDescent="0.2">
      <c r="A302" s="12"/>
      <c r="B302" s="5" t="s">
        <v>722</v>
      </c>
      <c r="C302" s="6" t="s">
        <v>112</v>
      </c>
      <c r="D302" s="7">
        <v>37509</v>
      </c>
      <c r="E302" s="6" t="s">
        <v>245</v>
      </c>
      <c r="F302" s="6" t="s">
        <v>1076</v>
      </c>
      <c r="G302" s="5">
        <v>3</v>
      </c>
      <c r="H302" s="15"/>
      <c r="I302" s="5"/>
    </row>
    <row r="303" spans="1:9" ht="13.5" customHeight="1" x14ac:dyDescent="0.2">
      <c r="A303" s="12"/>
      <c r="B303" s="5" t="s">
        <v>722</v>
      </c>
      <c r="C303" s="6" t="s">
        <v>112</v>
      </c>
      <c r="D303" s="7">
        <v>37538</v>
      </c>
      <c r="E303" s="6" t="s">
        <v>693</v>
      </c>
      <c r="F303" s="6" t="s">
        <v>694</v>
      </c>
      <c r="G303" s="5">
        <v>1</v>
      </c>
      <c r="H303" s="15"/>
      <c r="I303" s="5"/>
    </row>
    <row r="304" spans="1:9" ht="13.5" customHeight="1" x14ac:dyDescent="0.2">
      <c r="A304" s="12"/>
      <c r="B304" s="5" t="s">
        <v>722</v>
      </c>
      <c r="C304" s="6" t="s">
        <v>112</v>
      </c>
      <c r="D304" s="7">
        <v>37538</v>
      </c>
      <c r="E304" s="6" t="s">
        <v>742</v>
      </c>
      <c r="F304" s="6" t="s">
        <v>816</v>
      </c>
      <c r="G304" s="5">
        <v>2</v>
      </c>
      <c r="H304" s="15"/>
      <c r="I304" s="5"/>
    </row>
    <row r="305" spans="1:9" ht="13.5" customHeight="1" x14ac:dyDescent="0.2">
      <c r="A305" s="12"/>
      <c r="B305" s="5"/>
      <c r="C305" s="6"/>
      <c r="D305" s="7"/>
      <c r="E305" s="6"/>
      <c r="F305" s="6"/>
      <c r="G305" s="9">
        <f>SUM(G299:G304)</f>
        <v>15</v>
      </c>
      <c r="H305" s="15">
        <f>G305*330000</f>
        <v>4950000</v>
      </c>
      <c r="I305" s="5"/>
    </row>
    <row r="306" spans="1:9" ht="21.75" customHeight="1" x14ac:dyDescent="0.2">
      <c r="A306" s="12">
        <v>43</v>
      </c>
      <c r="B306" s="5">
        <v>20010994</v>
      </c>
      <c r="C306" s="6" t="s">
        <v>113</v>
      </c>
      <c r="D306" s="7">
        <v>37539</v>
      </c>
      <c r="E306" s="6" t="s">
        <v>82</v>
      </c>
      <c r="F306" s="6"/>
      <c r="G306" s="5">
        <v>3</v>
      </c>
      <c r="H306" s="15"/>
      <c r="I306" s="5"/>
    </row>
    <row r="307" spans="1:9" ht="13.5" customHeight="1" x14ac:dyDescent="0.2">
      <c r="A307" s="12"/>
      <c r="B307" s="5" t="s">
        <v>1008</v>
      </c>
      <c r="C307" s="6" t="s">
        <v>113</v>
      </c>
      <c r="D307" s="7">
        <v>37539</v>
      </c>
      <c r="E307" s="6" t="s">
        <v>136</v>
      </c>
      <c r="F307" s="6" t="s">
        <v>1084</v>
      </c>
      <c r="G307" s="5">
        <v>3</v>
      </c>
      <c r="H307" s="15"/>
      <c r="I307" s="5"/>
    </row>
    <row r="308" spans="1:9" ht="13.5" customHeight="1" x14ac:dyDescent="0.2">
      <c r="A308" s="12"/>
      <c r="B308" s="5">
        <v>20010994</v>
      </c>
      <c r="C308" s="6" t="s">
        <v>113</v>
      </c>
      <c r="D308" s="7">
        <v>37539</v>
      </c>
      <c r="E308" s="6" t="s">
        <v>221</v>
      </c>
      <c r="F308" s="6" t="s">
        <v>1119</v>
      </c>
      <c r="G308" s="5">
        <v>3</v>
      </c>
      <c r="H308" s="15"/>
      <c r="I308" s="5"/>
    </row>
    <row r="309" spans="1:9" ht="13.5" customHeight="1" x14ac:dyDescent="0.2">
      <c r="A309" s="12"/>
      <c r="B309" s="5" t="s">
        <v>1008</v>
      </c>
      <c r="C309" s="6" t="s">
        <v>113</v>
      </c>
      <c r="D309" s="7">
        <v>37539</v>
      </c>
      <c r="E309" s="6" t="s">
        <v>245</v>
      </c>
      <c r="F309" s="6" t="s">
        <v>1076</v>
      </c>
      <c r="G309" s="5">
        <v>3</v>
      </c>
      <c r="H309" s="15"/>
      <c r="I309" s="5"/>
    </row>
    <row r="310" spans="1:9" ht="13.5" customHeight="1" x14ac:dyDescent="0.2">
      <c r="A310" s="12"/>
      <c r="B310" s="5" t="s">
        <v>1008</v>
      </c>
      <c r="C310" s="6" t="s">
        <v>113</v>
      </c>
      <c r="D310" s="7">
        <v>37539</v>
      </c>
      <c r="E310" s="6" t="s">
        <v>614</v>
      </c>
      <c r="F310" s="6" t="s">
        <v>615</v>
      </c>
      <c r="G310" s="5">
        <v>1</v>
      </c>
      <c r="H310" s="15"/>
      <c r="I310" s="5"/>
    </row>
    <row r="311" spans="1:9" ht="13.5" customHeight="1" x14ac:dyDescent="0.2">
      <c r="A311" s="12"/>
      <c r="B311" s="5">
        <v>20010994</v>
      </c>
      <c r="C311" s="6" t="s">
        <v>113</v>
      </c>
      <c r="D311" s="7">
        <v>37539</v>
      </c>
      <c r="E311" s="6" t="s">
        <v>742</v>
      </c>
      <c r="F311" s="6" t="s">
        <v>1104</v>
      </c>
      <c r="G311" s="5">
        <v>2</v>
      </c>
      <c r="H311" s="15"/>
      <c r="I311" s="5"/>
    </row>
    <row r="312" spans="1:9" ht="13.5" customHeight="1" x14ac:dyDescent="0.2">
      <c r="A312" s="12"/>
      <c r="B312" s="5"/>
      <c r="C312" s="6"/>
      <c r="D312" s="7"/>
      <c r="E312" s="6"/>
      <c r="F312" s="6"/>
      <c r="G312" s="9">
        <f>SUM(G306:G311)</f>
        <v>15</v>
      </c>
      <c r="H312" s="15">
        <f>G312*330000</f>
        <v>4950000</v>
      </c>
      <c r="I312" s="5"/>
    </row>
    <row r="313" spans="1:9" ht="21.75" customHeight="1" x14ac:dyDescent="0.2">
      <c r="A313" s="12">
        <v>44</v>
      </c>
      <c r="B313" s="5">
        <v>20010995</v>
      </c>
      <c r="C313" s="6" t="s">
        <v>114</v>
      </c>
      <c r="D313" s="7">
        <v>37278</v>
      </c>
      <c r="E313" s="6" t="s">
        <v>82</v>
      </c>
      <c r="F313" s="6"/>
      <c r="G313" s="5">
        <v>3</v>
      </c>
      <c r="H313" s="15"/>
      <c r="I313" s="5"/>
    </row>
    <row r="314" spans="1:9" ht="13.5" customHeight="1" x14ac:dyDescent="0.2">
      <c r="A314" s="12"/>
      <c r="B314" s="5" t="s">
        <v>1009</v>
      </c>
      <c r="C314" s="6" t="s">
        <v>114</v>
      </c>
      <c r="D314" s="7" t="s">
        <v>157</v>
      </c>
      <c r="E314" s="6" t="s">
        <v>136</v>
      </c>
      <c r="F314" s="6" t="s">
        <v>1084</v>
      </c>
      <c r="G314" s="5">
        <v>3</v>
      </c>
      <c r="H314" s="15"/>
      <c r="I314" s="5"/>
    </row>
    <row r="315" spans="1:9" ht="13.5" customHeight="1" x14ac:dyDescent="0.2">
      <c r="A315" s="12"/>
      <c r="B315" s="5">
        <v>20010995</v>
      </c>
      <c r="C315" s="6" t="s">
        <v>114</v>
      </c>
      <c r="D315" s="7">
        <v>37278</v>
      </c>
      <c r="E315" s="6" t="s">
        <v>221</v>
      </c>
      <c r="F315" s="6" t="s">
        <v>1119</v>
      </c>
      <c r="G315" s="5">
        <v>3</v>
      </c>
      <c r="H315" s="15"/>
      <c r="I315" s="5"/>
    </row>
    <row r="316" spans="1:9" ht="13.5" customHeight="1" x14ac:dyDescent="0.2">
      <c r="A316" s="12"/>
      <c r="B316" s="5" t="s">
        <v>1009</v>
      </c>
      <c r="C316" s="6" t="s">
        <v>114</v>
      </c>
      <c r="D316" s="7">
        <v>37278</v>
      </c>
      <c r="E316" s="6" t="s">
        <v>245</v>
      </c>
      <c r="F316" s="6" t="s">
        <v>1076</v>
      </c>
      <c r="G316" s="5">
        <v>3</v>
      </c>
      <c r="H316" s="15"/>
      <c r="I316" s="5"/>
    </row>
    <row r="317" spans="1:9" ht="13.5" customHeight="1" x14ac:dyDescent="0.2">
      <c r="A317" s="12"/>
      <c r="B317" s="5" t="s">
        <v>1009</v>
      </c>
      <c r="C317" s="6" t="s">
        <v>114</v>
      </c>
      <c r="D317" s="7" t="s">
        <v>157</v>
      </c>
      <c r="E317" s="6" t="s">
        <v>655</v>
      </c>
      <c r="F317" s="6" t="s">
        <v>669</v>
      </c>
      <c r="G317" s="5">
        <v>1</v>
      </c>
      <c r="H317" s="15"/>
      <c r="I317" s="5"/>
    </row>
    <row r="318" spans="1:9" ht="13.5" customHeight="1" x14ac:dyDescent="0.2">
      <c r="A318" s="12"/>
      <c r="B318" s="5" t="s">
        <v>1009</v>
      </c>
      <c r="C318" s="6" t="s">
        <v>114</v>
      </c>
      <c r="D318" s="7" t="s">
        <v>157</v>
      </c>
      <c r="E318" s="6" t="s">
        <v>742</v>
      </c>
      <c r="F318" s="6" t="s">
        <v>841</v>
      </c>
      <c r="G318" s="5">
        <v>2</v>
      </c>
      <c r="H318" s="15"/>
      <c r="I318" s="5"/>
    </row>
    <row r="319" spans="1:9" ht="13.5" customHeight="1" x14ac:dyDescent="0.2">
      <c r="A319" s="12"/>
      <c r="B319" s="5"/>
      <c r="C319" s="6"/>
      <c r="D319" s="7"/>
      <c r="E319" s="6"/>
      <c r="F319" s="6"/>
      <c r="G319" s="9">
        <f>SUM(G313:G318)</f>
        <v>15</v>
      </c>
      <c r="H319" s="15">
        <f>G319*330000</f>
        <v>4950000</v>
      </c>
      <c r="I319" s="5"/>
    </row>
    <row r="320" spans="1:9" ht="21.75" customHeight="1" x14ac:dyDescent="0.2">
      <c r="A320" s="12">
        <v>45</v>
      </c>
      <c r="B320" s="5">
        <v>20011005</v>
      </c>
      <c r="C320" s="6" t="s">
        <v>118</v>
      </c>
      <c r="D320" s="7">
        <v>37566</v>
      </c>
      <c r="E320" s="6" t="s">
        <v>82</v>
      </c>
      <c r="F320" s="6"/>
      <c r="G320" s="5">
        <v>3</v>
      </c>
      <c r="H320" s="15"/>
      <c r="I320" s="5"/>
    </row>
    <row r="321" spans="1:9" ht="13.5" customHeight="1" x14ac:dyDescent="0.2">
      <c r="A321" s="12"/>
      <c r="B321" s="5" t="s">
        <v>804</v>
      </c>
      <c r="C321" s="6" t="s">
        <v>118</v>
      </c>
      <c r="D321" s="7">
        <v>37418</v>
      </c>
      <c r="E321" s="6" t="s">
        <v>136</v>
      </c>
      <c r="F321" s="6" t="s">
        <v>1084</v>
      </c>
      <c r="G321" s="5">
        <v>3</v>
      </c>
      <c r="H321" s="15"/>
      <c r="I321" s="5"/>
    </row>
    <row r="322" spans="1:9" ht="13.5" customHeight="1" x14ac:dyDescent="0.2">
      <c r="A322" s="12"/>
      <c r="B322" s="5">
        <v>20011005</v>
      </c>
      <c r="C322" s="6" t="s">
        <v>118</v>
      </c>
      <c r="D322" s="7">
        <v>37566</v>
      </c>
      <c r="E322" s="6" t="s">
        <v>221</v>
      </c>
      <c r="F322" s="6" t="s">
        <v>1119</v>
      </c>
      <c r="G322" s="5">
        <v>3</v>
      </c>
      <c r="H322" s="15"/>
      <c r="I322" s="5"/>
    </row>
    <row r="323" spans="1:9" ht="13.5" customHeight="1" x14ac:dyDescent="0.2">
      <c r="A323" s="12"/>
      <c r="B323" s="5" t="s">
        <v>804</v>
      </c>
      <c r="C323" s="6" t="s">
        <v>118</v>
      </c>
      <c r="D323" s="7">
        <v>37566</v>
      </c>
      <c r="E323" s="6" t="s">
        <v>245</v>
      </c>
      <c r="F323" s="6" t="s">
        <v>1076</v>
      </c>
      <c r="G323" s="5">
        <v>3</v>
      </c>
      <c r="H323" s="15"/>
      <c r="I323" s="5"/>
    </row>
    <row r="324" spans="1:9" ht="13.5" customHeight="1" x14ac:dyDescent="0.2">
      <c r="A324" s="12"/>
      <c r="B324" s="5" t="s">
        <v>804</v>
      </c>
      <c r="C324" s="6" t="s">
        <v>118</v>
      </c>
      <c r="D324" s="7">
        <v>37418</v>
      </c>
      <c r="E324" s="6" t="s">
        <v>655</v>
      </c>
      <c r="F324" s="6" t="s">
        <v>656</v>
      </c>
      <c r="G324" s="5">
        <v>1</v>
      </c>
      <c r="H324" s="15"/>
      <c r="I324" s="5"/>
    </row>
    <row r="325" spans="1:9" ht="13.5" customHeight="1" x14ac:dyDescent="0.2">
      <c r="A325" s="12"/>
      <c r="B325" s="5" t="s">
        <v>804</v>
      </c>
      <c r="C325" s="6" t="s">
        <v>118</v>
      </c>
      <c r="D325" s="7">
        <v>37418</v>
      </c>
      <c r="E325" s="6" t="s">
        <v>742</v>
      </c>
      <c r="F325" s="6" t="s">
        <v>776</v>
      </c>
      <c r="G325" s="5">
        <v>2</v>
      </c>
      <c r="H325" s="15"/>
      <c r="I325" s="5"/>
    </row>
    <row r="326" spans="1:9" ht="13.5" customHeight="1" x14ac:dyDescent="0.2">
      <c r="A326" s="12"/>
      <c r="B326" s="5"/>
      <c r="C326" s="6"/>
      <c r="D326" s="7"/>
      <c r="E326" s="6"/>
      <c r="F326" s="6"/>
      <c r="G326" s="9">
        <f>SUM(G320:G325)</f>
        <v>15</v>
      </c>
      <c r="H326" s="15">
        <f>G326*330000</f>
        <v>4950000</v>
      </c>
      <c r="I326" s="5"/>
    </row>
    <row r="327" spans="1:9" ht="21.75" customHeight="1" x14ac:dyDescent="0.2">
      <c r="A327" s="12">
        <v>46</v>
      </c>
      <c r="B327" s="5">
        <v>20011013</v>
      </c>
      <c r="C327" s="6" t="s">
        <v>122</v>
      </c>
      <c r="D327" s="7">
        <v>37340</v>
      </c>
      <c r="E327" s="6" t="s">
        <v>82</v>
      </c>
      <c r="F327" s="6"/>
      <c r="G327" s="5">
        <v>3</v>
      </c>
      <c r="H327" s="15"/>
      <c r="I327" s="5"/>
    </row>
    <row r="328" spans="1:9" ht="13.5" customHeight="1" x14ac:dyDescent="0.2">
      <c r="A328" s="12"/>
      <c r="B328" s="5" t="s">
        <v>1015</v>
      </c>
      <c r="C328" s="6" t="s">
        <v>122</v>
      </c>
      <c r="D328" s="7" t="s">
        <v>161</v>
      </c>
      <c r="E328" s="6" t="s">
        <v>136</v>
      </c>
      <c r="F328" s="6" t="s">
        <v>1084</v>
      </c>
      <c r="G328" s="5">
        <v>3</v>
      </c>
      <c r="H328" s="15"/>
      <c r="I328" s="5"/>
    </row>
    <row r="329" spans="1:9" ht="13.5" customHeight="1" x14ac:dyDescent="0.2">
      <c r="A329" s="12"/>
      <c r="B329" s="5">
        <v>20011013</v>
      </c>
      <c r="C329" s="6" t="s">
        <v>122</v>
      </c>
      <c r="D329" s="7">
        <v>37340</v>
      </c>
      <c r="E329" s="6" t="s">
        <v>221</v>
      </c>
      <c r="F329" s="6" t="s">
        <v>1119</v>
      </c>
      <c r="G329" s="5">
        <v>3</v>
      </c>
      <c r="H329" s="15"/>
      <c r="I329" s="5"/>
    </row>
    <row r="330" spans="1:9" ht="13.5" customHeight="1" x14ac:dyDescent="0.2">
      <c r="A330" s="12"/>
      <c r="B330" s="5" t="s">
        <v>1015</v>
      </c>
      <c r="C330" s="6" t="s">
        <v>122</v>
      </c>
      <c r="D330" s="7">
        <v>37340</v>
      </c>
      <c r="E330" s="6" t="s">
        <v>245</v>
      </c>
      <c r="F330" s="6" t="s">
        <v>1076</v>
      </c>
      <c r="G330" s="5">
        <v>3</v>
      </c>
      <c r="H330" s="15"/>
      <c r="I330" s="5"/>
    </row>
    <row r="331" spans="1:9" ht="13.5" customHeight="1" x14ac:dyDescent="0.2">
      <c r="A331" s="12"/>
      <c r="B331" s="5" t="s">
        <v>1015</v>
      </c>
      <c r="C331" s="6" t="s">
        <v>122</v>
      </c>
      <c r="D331" s="7" t="s">
        <v>161</v>
      </c>
      <c r="E331" s="6" t="s">
        <v>614</v>
      </c>
      <c r="F331" s="6" t="s">
        <v>615</v>
      </c>
      <c r="G331" s="5">
        <v>1</v>
      </c>
      <c r="H331" s="15"/>
      <c r="I331" s="5"/>
    </row>
    <row r="332" spans="1:9" ht="13.5" customHeight="1" x14ac:dyDescent="0.2">
      <c r="A332" s="12"/>
      <c r="B332" s="5">
        <v>20011013</v>
      </c>
      <c r="C332" s="6" t="s">
        <v>122</v>
      </c>
      <c r="D332" s="7">
        <v>37340</v>
      </c>
      <c r="E332" s="6" t="s">
        <v>742</v>
      </c>
      <c r="F332" s="6" t="s">
        <v>1104</v>
      </c>
      <c r="G332" s="5">
        <v>2</v>
      </c>
      <c r="H332" s="15"/>
      <c r="I332" s="5"/>
    </row>
    <row r="333" spans="1:9" ht="13.5" customHeight="1" x14ac:dyDescent="0.2">
      <c r="A333" s="12"/>
      <c r="B333" s="5"/>
      <c r="C333" s="6"/>
      <c r="D333" s="7"/>
      <c r="E333" s="6"/>
      <c r="F333" s="6"/>
      <c r="G333" s="9">
        <f>SUM(G327:G332)</f>
        <v>15</v>
      </c>
      <c r="H333" s="15">
        <f>G333*330000</f>
        <v>4950000</v>
      </c>
      <c r="I333" s="5"/>
    </row>
    <row r="334" spans="1:9" ht="21.75" customHeight="1" x14ac:dyDescent="0.2">
      <c r="A334" s="12">
        <v>47</v>
      </c>
      <c r="B334" s="5">
        <v>20011017</v>
      </c>
      <c r="C334" s="6" t="s">
        <v>123</v>
      </c>
      <c r="D334" s="7">
        <v>37589</v>
      </c>
      <c r="E334" s="6" t="s">
        <v>82</v>
      </c>
      <c r="F334" s="6"/>
      <c r="G334" s="5">
        <v>3</v>
      </c>
      <c r="H334" s="15"/>
      <c r="I334" s="5"/>
    </row>
    <row r="335" spans="1:9" ht="11.25" customHeight="1" x14ac:dyDescent="0.2">
      <c r="A335" s="12"/>
      <c r="B335" s="5" t="s">
        <v>1016</v>
      </c>
      <c r="C335" s="6" t="s">
        <v>123</v>
      </c>
      <c r="D335" s="7" t="s">
        <v>162</v>
      </c>
      <c r="E335" s="6" t="s">
        <v>136</v>
      </c>
      <c r="F335" s="6" t="s">
        <v>1084</v>
      </c>
      <c r="G335" s="5">
        <v>3</v>
      </c>
      <c r="H335" s="15"/>
      <c r="I335" s="5"/>
    </row>
    <row r="336" spans="1:9" ht="11.25" customHeight="1" x14ac:dyDescent="0.2">
      <c r="A336" s="12"/>
      <c r="B336" s="5">
        <v>20011017</v>
      </c>
      <c r="C336" s="6" t="s">
        <v>123</v>
      </c>
      <c r="D336" s="7">
        <v>37589</v>
      </c>
      <c r="E336" s="6" t="s">
        <v>221</v>
      </c>
      <c r="F336" s="6" t="s">
        <v>1119</v>
      </c>
      <c r="G336" s="5">
        <v>3</v>
      </c>
      <c r="H336" s="15"/>
      <c r="I336" s="5"/>
    </row>
    <row r="337" spans="1:9" ht="11.25" customHeight="1" x14ac:dyDescent="0.2">
      <c r="A337" s="12"/>
      <c r="B337" s="5" t="s">
        <v>1016</v>
      </c>
      <c r="C337" s="6" t="s">
        <v>123</v>
      </c>
      <c r="D337" s="7">
        <v>37589</v>
      </c>
      <c r="E337" s="6" t="s">
        <v>245</v>
      </c>
      <c r="F337" s="6" t="s">
        <v>1076</v>
      </c>
      <c r="G337" s="5">
        <v>3</v>
      </c>
      <c r="H337" s="15"/>
      <c r="I337" s="5"/>
    </row>
    <row r="338" spans="1:9" ht="11.25" customHeight="1" x14ac:dyDescent="0.2">
      <c r="A338" s="12"/>
      <c r="B338" s="5">
        <v>20011017</v>
      </c>
      <c r="C338" s="6" t="s">
        <v>123</v>
      </c>
      <c r="D338" s="7">
        <v>37589</v>
      </c>
      <c r="E338" s="6" t="s">
        <v>310</v>
      </c>
      <c r="F338" s="6" t="s">
        <v>311</v>
      </c>
      <c r="G338" s="5">
        <v>3</v>
      </c>
      <c r="H338" s="15"/>
      <c r="I338" s="5"/>
    </row>
    <row r="339" spans="1:9" ht="11.25" customHeight="1" x14ac:dyDescent="0.2">
      <c r="A339" s="12"/>
      <c r="B339" s="5" t="s">
        <v>1016</v>
      </c>
      <c r="C339" s="6" t="s">
        <v>123</v>
      </c>
      <c r="D339" s="7" t="s">
        <v>162</v>
      </c>
      <c r="E339" s="6" t="s">
        <v>617</v>
      </c>
      <c r="F339" s="6" t="s">
        <v>649</v>
      </c>
      <c r="G339" s="5">
        <v>1</v>
      </c>
      <c r="H339" s="15"/>
      <c r="I339" s="5"/>
    </row>
    <row r="340" spans="1:9" ht="11.25" customHeight="1" x14ac:dyDescent="0.2">
      <c r="A340" s="12"/>
      <c r="B340" s="5" t="s">
        <v>1016</v>
      </c>
      <c r="C340" s="6" t="s">
        <v>123</v>
      </c>
      <c r="D340" s="7" t="s">
        <v>162</v>
      </c>
      <c r="E340" s="6" t="s">
        <v>742</v>
      </c>
      <c r="F340" s="6" t="s">
        <v>816</v>
      </c>
      <c r="G340" s="5">
        <v>2</v>
      </c>
      <c r="H340" s="15"/>
      <c r="I340" s="5"/>
    </row>
    <row r="341" spans="1:9" ht="11.25" customHeight="1" x14ac:dyDescent="0.2">
      <c r="A341" s="12"/>
      <c r="B341" s="5"/>
      <c r="C341" s="6"/>
      <c r="D341" s="7"/>
      <c r="E341" s="6"/>
      <c r="F341" s="6"/>
      <c r="G341" s="9">
        <f>SUM(G334:G340)</f>
        <v>18</v>
      </c>
      <c r="H341" s="15">
        <f>G341*330000</f>
        <v>5940000</v>
      </c>
      <c r="I341" s="5"/>
    </row>
    <row r="342" spans="1:9" ht="21.75" customHeight="1" x14ac:dyDescent="0.2">
      <c r="A342" s="12">
        <v>48</v>
      </c>
      <c r="B342" s="5">
        <v>20011018</v>
      </c>
      <c r="C342" s="6" t="s">
        <v>124</v>
      </c>
      <c r="D342" s="7">
        <v>37001</v>
      </c>
      <c r="E342" s="6" t="s">
        <v>82</v>
      </c>
      <c r="F342" s="6"/>
      <c r="G342" s="5">
        <v>3</v>
      </c>
      <c r="H342" s="15"/>
      <c r="I342" s="5"/>
    </row>
    <row r="343" spans="1:9" ht="12" customHeight="1" x14ac:dyDescent="0.2">
      <c r="A343" s="12"/>
      <c r="B343" s="5" t="s">
        <v>643</v>
      </c>
      <c r="C343" s="6" t="s">
        <v>124</v>
      </c>
      <c r="D343" s="7" t="s">
        <v>163</v>
      </c>
      <c r="E343" s="6" t="s">
        <v>136</v>
      </c>
      <c r="F343" s="6" t="s">
        <v>1084</v>
      </c>
      <c r="G343" s="5">
        <v>3</v>
      </c>
      <c r="H343" s="15"/>
      <c r="I343" s="5"/>
    </row>
    <row r="344" spans="1:9" ht="12" customHeight="1" x14ac:dyDescent="0.2">
      <c r="A344" s="12"/>
      <c r="B344" s="5">
        <v>20011018</v>
      </c>
      <c r="C344" s="6" t="s">
        <v>124</v>
      </c>
      <c r="D344" s="7">
        <v>37001</v>
      </c>
      <c r="E344" s="6" t="s">
        <v>221</v>
      </c>
      <c r="F344" s="6" t="s">
        <v>1119</v>
      </c>
      <c r="G344" s="5">
        <v>3</v>
      </c>
      <c r="H344" s="15"/>
      <c r="I344" s="5"/>
    </row>
    <row r="345" spans="1:9" ht="12" customHeight="1" x14ac:dyDescent="0.2">
      <c r="A345" s="12"/>
      <c r="B345" s="5" t="s">
        <v>643</v>
      </c>
      <c r="C345" s="6" t="s">
        <v>124</v>
      </c>
      <c r="D345" s="7">
        <v>37001</v>
      </c>
      <c r="E345" s="6" t="s">
        <v>245</v>
      </c>
      <c r="F345" s="6" t="s">
        <v>1076</v>
      </c>
      <c r="G345" s="5">
        <v>3</v>
      </c>
      <c r="H345" s="15"/>
      <c r="I345" s="5"/>
    </row>
    <row r="346" spans="1:9" ht="12" customHeight="1" x14ac:dyDescent="0.2">
      <c r="A346" s="12"/>
      <c r="B346" s="5" t="s">
        <v>643</v>
      </c>
      <c r="C346" s="6" t="s">
        <v>124</v>
      </c>
      <c r="D346" s="7" t="s">
        <v>163</v>
      </c>
      <c r="E346" s="6" t="s">
        <v>617</v>
      </c>
      <c r="F346" s="6" t="s">
        <v>631</v>
      </c>
      <c r="G346" s="5">
        <v>1</v>
      </c>
      <c r="H346" s="15"/>
      <c r="I346" s="5"/>
    </row>
    <row r="347" spans="1:9" ht="12" customHeight="1" x14ac:dyDescent="0.2">
      <c r="A347" s="12"/>
      <c r="B347" s="5" t="s">
        <v>643</v>
      </c>
      <c r="C347" s="6" t="s">
        <v>124</v>
      </c>
      <c r="D347" s="7" t="s">
        <v>163</v>
      </c>
      <c r="E347" s="6" t="s">
        <v>742</v>
      </c>
      <c r="F347" s="6" t="s">
        <v>1258</v>
      </c>
      <c r="G347" s="5">
        <v>2</v>
      </c>
      <c r="H347" s="15"/>
      <c r="I347" s="5"/>
    </row>
    <row r="348" spans="1:9" ht="12" customHeight="1" x14ac:dyDescent="0.2">
      <c r="A348" s="12"/>
      <c r="B348" s="5" t="s">
        <v>643</v>
      </c>
      <c r="C348" s="6" t="s">
        <v>124</v>
      </c>
      <c r="D348" s="7" t="s">
        <v>163</v>
      </c>
      <c r="E348" s="6" t="s">
        <v>1259</v>
      </c>
      <c r="F348" s="6" t="s">
        <v>694</v>
      </c>
      <c r="G348" s="5">
        <v>1</v>
      </c>
      <c r="H348" s="15"/>
      <c r="I348" s="5"/>
    </row>
    <row r="349" spans="1:9" ht="12" customHeight="1" x14ac:dyDescent="0.2">
      <c r="A349" s="12"/>
      <c r="B349" s="5"/>
      <c r="C349" s="6"/>
      <c r="D349" s="7"/>
      <c r="E349" s="6"/>
      <c r="F349" s="6"/>
      <c r="G349" s="9">
        <f>SUM(G342:G348)</f>
        <v>16</v>
      </c>
      <c r="H349" s="15">
        <f>G349*330000</f>
        <v>5280000</v>
      </c>
      <c r="I349" s="5"/>
    </row>
    <row r="350" spans="1:9" ht="21.75" customHeight="1" x14ac:dyDescent="0.2">
      <c r="A350" s="12">
        <v>49</v>
      </c>
      <c r="B350" s="5">
        <v>20011025</v>
      </c>
      <c r="C350" s="6" t="s">
        <v>126</v>
      </c>
      <c r="D350" s="7">
        <v>37291</v>
      </c>
      <c r="E350" s="6" t="s">
        <v>82</v>
      </c>
      <c r="F350" s="6"/>
      <c r="G350" s="5">
        <v>3</v>
      </c>
      <c r="H350" s="15"/>
      <c r="I350" s="5"/>
    </row>
    <row r="351" spans="1:9" ht="11.25" customHeight="1" x14ac:dyDescent="0.2">
      <c r="A351" s="12"/>
      <c r="B351" s="5" t="s">
        <v>735</v>
      </c>
      <c r="C351" s="6" t="s">
        <v>126</v>
      </c>
      <c r="D351" s="7">
        <v>37348</v>
      </c>
      <c r="E351" s="6" t="s">
        <v>136</v>
      </c>
      <c r="F351" s="6" t="s">
        <v>1084</v>
      </c>
      <c r="G351" s="5">
        <v>3</v>
      </c>
      <c r="H351" s="15"/>
      <c r="I351" s="5"/>
    </row>
    <row r="352" spans="1:9" ht="11.25" customHeight="1" x14ac:dyDescent="0.2">
      <c r="A352" s="12"/>
      <c r="B352" s="5">
        <v>20011025</v>
      </c>
      <c r="C352" s="6" t="s">
        <v>126</v>
      </c>
      <c r="D352" s="7">
        <v>37291</v>
      </c>
      <c r="E352" s="6" t="s">
        <v>221</v>
      </c>
      <c r="F352" s="6" t="s">
        <v>1119</v>
      </c>
      <c r="G352" s="5">
        <v>3</v>
      </c>
      <c r="H352" s="15"/>
      <c r="I352" s="5"/>
    </row>
    <row r="353" spans="1:9" ht="11.25" customHeight="1" x14ac:dyDescent="0.2">
      <c r="A353" s="12"/>
      <c r="B353" s="5" t="s">
        <v>735</v>
      </c>
      <c r="C353" s="6" t="s">
        <v>126</v>
      </c>
      <c r="D353" s="7">
        <v>37291</v>
      </c>
      <c r="E353" s="6" t="s">
        <v>245</v>
      </c>
      <c r="F353" s="6" t="s">
        <v>1076</v>
      </c>
      <c r="G353" s="5">
        <v>3</v>
      </c>
      <c r="H353" s="15"/>
      <c r="I353" s="5"/>
    </row>
    <row r="354" spans="1:9" ht="11.25" customHeight="1" x14ac:dyDescent="0.2">
      <c r="A354" s="12"/>
      <c r="B354" s="5" t="s">
        <v>735</v>
      </c>
      <c r="C354" s="6" t="s">
        <v>126</v>
      </c>
      <c r="D354" s="7">
        <v>37348</v>
      </c>
      <c r="E354" s="6" t="s">
        <v>693</v>
      </c>
      <c r="F354" s="6" t="s">
        <v>694</v>
      </c>
      <c r="G354" s="5">
        <v>1</v>
      </c>
      <c r="H354" s="15"/>
      <c r="I354" s="5"/>
    </row>
    <row r="355" spans="1:9" ht="11.25" customHeight="1" x14ac:dyDescent="0.2">
      <c r="A355" s="12"/>
      <c r="B355" s="5" t="s">
        <v>735</v>
      </c>
      <c r="C355" s="6" t="s">
        <v>126</v>
      </c>
      <c r="D355" s="7">
        <v>37348</v>
      </c>
      <c r="E355" s="6" t="s">
        <v>742</v>
      </c>
      <c r="F355" s="6" t="s">
        <v>816</v>
      </c>
      <c r="G355" s="5">
        <v>2</v>
      </c>
      <c r="H355" s="15"/>
      <c r="I355" s="5"/>
    </row>
    <row r="356" spans="1:9" ht="11.25" customHeight="1" x14ac:dyDescent="0.2">
      <c r="A356" s="12"/>
      <c r="B356" s="5"/>
      <c r="C356" s="6"/>
      <c r="D356" s="7"/>
      <c r="E356" s="6"/>
      <c r="F356" s="6"/>
      <c r="G356" s="9">
        <f>SUM(G350:G355)</f>
        <v>15</v>
      </c>
      <c r="H356" s="15">
        <f>G356*330000</f>
        <v>4950000</v>
      </c>
      <c r="I356" s="5"/>
    </row>
    <row r="357" spans="1:9" ht="21.75" customHeight="1" x14ac:dyDescent="0.2">
      <c r="A357" s="12">
        <v>50</v>
      </c>
      <c r="B357" s="5">
        <v>20011030</v>
      </c>
      <c r="C357" s="6" t="s">
        <v>128</v>
      </c>
      <c r="D357" s="7">
        <v>37589</v>
      </c>
      <c r="E357" s="6" t="s">
        <v>82</v>
      </c>
      <c r="F357" s="6"/>
      <c r="G357" s="5">
        <v>3</v>
      </c>
      <c r="H357" s="15"/>
      <c r="I357" s="5"/>
    </row>
    <row r="358" spans="1:9" ht="12" customHeight="1" x14ac:dyDescent="0.2">
      <c r="A358" s="12"/>
      <c r="B358" s="5" t="s">
        <v>837</v>
      </c>
      <c r="C358" s="6" t="s">
        <v>128</v>
      </c>
      <c r="D358" s="7" t="s">
        <v>162</v>
      </c>
      <c r="E358" s="6" t="s">
        <v>136</v>
      </c>
      <c r="F358" s="6" t="s">
        <v>1084</v>
      </c>
      <c r="G358" s="5">
        <v>3</v>
      </c>
      <c r="H358" s="15"/>
      <c r="I358" s="5"/>
    </row>
    <row r="359" spans="1:9" ht="12" customHeight="1" x14ac:dyDescent="0.2">
      <c r="A359" s="12"/>
      <c r="B359" s="5">
        <v>20011030</v>
      </c>
      <c r="C359" s="6" t="s">
        <v>128</v>
      </c>
      <c r="D359" s="7">
        <v>37589</v>
      </c>
      <c r="E359" s="6" t="s">
        <v>221</v>
      </c>
      <c r="F359" s="6" t="s">
        <v>1119</v>
      </c>
      <c r="G359" s="5">
        <v>3</v>
      </c>
      <c r="H359" s="15"/>
      <c r="I359" s="5"/>
    </row>
    <row r="360" spans="1:9" ht="12" customHeight="1" x14ac:dyDescent="0.2">
      <c r="A360" s="12"/>
      <c r="B360" s="5" t="s">
        <v>837</v>
      </c>
      <c r="C360" s="6" t="s">
        <v>128</v>
      </c>
      <c r="D360" s="7">
        <v>37589</v>
      </c>
      <c r="E360" s="6" t="s">
        <v>245</v>
      </c>
      <c r="F360" s="6" t="s">
        <v>1076</v>
      </c>
      <c r="G360" s="5">
        <v>3</v>
      </c>
      <c r="H360" s="15"/>
      <c r="I360" s="5"/>
    </row>
    <row r="361" spans="1:9" ht="12" customHeight="1" x14ac:dyDescent="0.2">
      <c r="A361" s="12"/>
      <c r="B361" s="5" t="s">
        <v>837</v>
      </c>
      <c r="C361" s="6" t="s">
        <v>128</v>
      </c>
      <c r="D361" s="7" t="s">
        <v>162</v>
      </c>
      <c r="E361" s="6" t="s">
        <v>614</v>
      </c>
      <c r="F361" s="6" t="s">
        <v>615</v>
      </c>
      <c r="G361" s="5">
        <v>1</v>
      </c>
      <c r="H361" s="15"/>
      <c r="I361" s="5"/>
    </row>
    <row r="362" spans="1:9" ht="12" customHeight="1" x14ac:dyDescent="0.2">
      <c r="A362" s="12"/>
      <c r="B362" s="5" t="s">
        <v>837</v>
      </c>
      <c r="C362" s="6" t="s">
        <v>128</v>
      </c>
      <c r="D362" s="7" t="s">
        <v>162</v>
      </c>
      <c r="E362" s="6" t="s">
        <v>742</v>
      </c>
      <c r="F362" s="6" t="s">
        <v>821</v>
      </c>
      <c r="G362" s="5">
        <v>2</v>
      </c>
      <c r="H362" s="15"/>
      <c r="I362" s="5"/>
    </row>
    <row r="363" spans="1:9" ht="12" customHeight="1" x14ac:dyDescent="0.2">
      <c r="A363" s="12"/>
      <c r="B363" s="5" t="s">
        <v>837</v>
      </c>
      <c r="C363" s="6" t="s">
        <v>128</v>
      </c>
      <c r="D363" s="7" t="s">
        <v>162</v>
      </c>
      <c r="E363" s="6" t="s">
        <v>742</v>
      </c>
      <c r="F363" s="6" t="s">
        <v>821</v>
      </c>
      <c r="G363" s="5">
        <v>2</v>
      </c>
      <c r="H363" s="15"/>
      <c r="I363" s="5"/>
    </row>
    <row r="364" spans="1:9" ht="12" customHeight="1" x14ac:dyDescent="0.2">
      <c r="A364" s="12"/>
      <c r="B364" s="5"/>
      <c r="C364" s="6"/>
      <c r="D364" s="7"/>
      <c r="E364" s="6"/>
      <c r="F364" s="6"/>
      <c r="G364" s="9">
        <f>SUM(G357:G363)</f>
        <v>17</v>
      </c>
      <c r="H364" s="15">
        <f>G364*330000</f>
        <v>5610000</v>
      </c>
      <c r="I364" s="5"/>
    </row>
    <row r="365" spans="1:9" ht="12" customHeight="1" x14ac:dyDescent="0.2">
      <c r="A365" s="12">
        <v>51</v>
      </c>
      <c r="B365" s="5">
        <v>20011037</v>
      </c>
      <c r="C365" s="6" t="s">
        <v>129</v>
      </c>
      <c r="D365" s="7">
        <v>37257</v>
      </c>
      <c r="E365" s="6" t="s">
        <v>82</v>
      </c>
      <c r="F365" s="6"/>
      <c r="G365" s="5">
        <v>3</v>
      </c>
      <c r="H365" s="15"/>
      <c r="I365" s="5"/>
    </row>
    <row r="366" spans="1:9" ht="12.75" customHeight="1" x14ac:dyDescent="0.2">
      <c r="A366" s="12"/>
      <c r="B366" s="5" t="s">
        <v>772</v>
      </c>
      <c r="C366" s="6" t="s">
        <v>129</v>
      </c>
      <c r="D366" s="7">
        <v>37257</v>
      </c>
      <c r="E366" s="6" t="s">
        <v>136</v>
      </c>
      <c r="F366" s="6" t="s">
        <v>1084</v>
      </c>
      <c r="G366" s="5">
        <v>3</v>
      </c>
      <c r="H366" s="15"/>
      <c r="I366" s="5"/>
    </row>
    <row r="367" spans="1:9" ht="12.75" customHeight="1" x14ac:dyDescent="0.2">
      <c r="A367" s="12"/>
      <c r="B367" s="5">
        <v>20011037</v>
      </c>
      <c r="C367" s="6" t="s">
        <v>129</v>
      </c>
      <c r="D367" s="7">
        <v>37257</v>
      </c>
      <c r="E367" s="6" t="s">
        <v>221</v>
      </c>
      <c r="F367" s="6" t="s">
        <v>1119</v>
      </c>
      <c r="G367" s="5">
        <v>3</v>
      </c>
      <c r="H367" s="15"/>
      <c r="I367" s="5"/>
    </row>
    <row r="368" spans="1:9" ht="12.75" customHeight="1" x14ac:dyDescent="0.2">
      <c r="A368" s="12"/>
      <c r="B368" s="5" t="s">
        <v>772</v>
      </c>
      <c r="C368" s="6" t="s">
        <v>129</v>
      </c>
      <c r="D368" s="7">
        <v>37257</v>
      </c>
      <c r="E368" s="6" t="s">
        <v>245</v>
      </c>
      <c r="F368" s="6" t="s">
        <v>1076</v>
      </c>
      <c r="G368" s="5">
        <v>3</v>
      </c>
      <c r="H368" s="15"/>
      <c r="I368" s="5"/>
    </row>
    <row r="369" spans="1:9" ht="12.75" customHeight="1" x14ac:dyDescent="0.2">
      <c r="A369" s="12"/>
      <c r="B369" s="5" t="s">
        <v>772</v>
      </c>
      <c r="C369" s="6" t="s">
        <v>129</v>
      </c>
      <c r="D369" s="7">
        <v>37257</v>
      </c>
      <c r="E369" s="6" t="s">
        <v>655</v>
      </c>
      <c r="F369" s="6" t="s">
        <v>669</v>
      </c>
      <c r="G369" s="5">
        <v>1</v>
      </c>
      <c r="H369" s="15"/>
      <c r="I369" s="5"/>
    </row>
    <row r="370" spans="1:9" ht="12.75" customHeight="1" x14ac:dyDescent="0.2">
      <c r="A370" s="12"/>
      <c r="B370" s="5" t="s">
        <v>772</v>
      </c>
      <c r="C370" s="6" t="s">
        <v>129</v>
      </c>
      <c r="D370" s="7">
        <v>37257</v>
      </c>
      <c r="E370" s="6" t="s">
        <v>757</v>
      </c>
      <c r="F370" s="6" t="s">
        <v>758</v>
      </c>
      <c r="G370" s="5">
        <v>2</v>
      </c>
      <c r="H370" s="15"/>
      <c r="I370" s="5"/>
    </row>
    <row r="371" spans="1:9" ht="12.75" customHeight="1" x14ac:dyDescent="0.2">
      <c r="A371" s="12"/>
      <c r="B371" s="5"/>
      <c r="C371" s="6"/>
      <c r="D371" s="7"/>
      <c r="E371" s="6"/>
      <c r="F371" s="6"/>
      <c r="G371" s="9">
        <f>SUM(G365:G370)</f>
        <v>15</v>
      </c>
      <c r="H371" s="15">
        <f>G371*330000</f>
        <v>4950000</v>
      </c>
      <c r="I371" s="5"/>
    </row>
    <row r="372" spans="1:9" ht="21.75" customHeight="1" x14ac:dyDescent="0.2">
      <c r="A372" s="12">
        <v>52</v>
      </c>
      <c r="B372" s="5">
        <v>20011039</v>
      </c>
      <c r="C372" s="6" t="s">
        <v>131</v>
      </c>
      <c r="D372" s="7">
        <v>37209</v>
      </c>
      <c r="E372" s="6" t="s">
        <v>82</v>
      </c>
      <c r="F372" s="6"/>
      <c r="G372" s="5">
        <v>3</v>
      </c>
      <c r="H372" s="15"/>
      <c r="I372" s="5"/>
    </row>
    <row r="373" spans="1:9" ht="13.5" customHeight="1" x14ac:dyDescent="0.2">
      <c r="A373" s="12"/>
      <c r="B373" s="5" t="s">
        <v>773</v>
      </c>
      <c r="C373" s="6" t="s">
        <v>131</v>
      </c>
      <c r="D373" s="7" t="s">
        <v>164</v>
      </c>
      <c r="E373" s="6" t="s">
        <v>136</v>
      </c>
      <c r="F373" s="6" t="s">
        <v>1084</v>
      </c>
      <c r="G373" s="5">
        <v>3</v>
      </c>
      <c r="H373" s="15"/>
      <c r="I373" s="5"/>
    </row>
    <row r="374" spans="1:9" ht="13.5" customHeight="1" x14ac:dyDescent="0.2">
      <c r="A374" s="12"/>
      <c r="B374" s="5">
        <v>20011039</v>
      </c>
      <c r="C374" s="6" t="s">
        <v>131</v>
      </c>
      <c r="D374" s="7">
        <v>37209</v>
      </c>
      <c r="E374" s="6" t="s">
        <v>221</v>
      </c>
      <c r="F374" s="6" t="s">
        <v>1119</v>
      </c>
      <c r="G374" s="5">
        <v>3</v>
      </c>
      <c r="H374" s="15"/>
      <c r="I374" s="5"/>
    </row>
    <row r="375" spans="1:9" ht="13.5" customHeight="1" x14ac:dyDescent="0.2">
      <c r="A375" s="12"/>
      <c r="B375" s="5">
        <v>20011039</v>
      </c>
      <c r="C375" s="6" t="s">
        <v>131</v>
      </c>
      <c r="D375" s="7">
        <v>37209</v>
      </c>
      <c r="E375" s="6" t="s">
        <v>237</v>
      </c>
      <c r="F375" s="6" t="s">
        <v>238</v>
      </c>
      <c r="G375" s="5">
        <v>3</v>
      </c>
      <c r="H375" s="15"/>
      <c r="I375" s="5"/>
    </row>
    <row r="376" spans="1:9" ht="13.5" customHeight="1" x14ac:dyDescent="0.2">
      <c r="A376" s="12"/>
      <c r="B376" s="5" t="s">
        <v>773</v>
      </c>
      <c r="C376" s="6" t="s">
        <v>131</v>
      </c>
      <c r="D376" s="7">
        <v>37209</v>
      </c>
      <c r="E376" s="6" t="s">
        <v>245</v>
      </c>
      <c r="F376" s="6" t="s">
        <v>1076</v>
      </c>
      <c r="G376" s="5">
        <v>3</v>
      </c>
      <c r="H376" s="15"/>
      <c r="I376" s="5"/>
    </row>
    <row r="377" spans="1:9" ht="13.5" customHeight="1" x14ac:dyDescent="0.2">
      <c r="A377" s="12"/>
      <c r="B377" s="5" t="s">
        <v>773</v>
      </c>
      <c r="C377" s="6" t="s">
        <v>131</v>
      </c>
      <c r="D377" s="7" t="s">
        <v>164</v>
      </c>
      <c r="E377" s="6" t="s">
        <v>655</v>
      </c>
      <c r="F377" s="6" t="s">
        <v>656</v>
      </c>
      <c r="G377" s="5">
        <v>1</v>
      </c>
      <c r="H377" s="15"/>
      <c r="I377" s="5"/>
    </row>
    <row r="378" spans="1:9" ht="13.5" customHeight="1" x14ac:dyDescent="0.2">
      <c r="A378" s="12"/>
      <c r="B378" s="5" t="s">
        <v>773</v>
      </c>
      <c r="C378" s="6" t="s">
        <v>131</v>
      </c>
      <c r="D378" s="7" t="s">
        <v>164</v>
      </c>
      <c r="E378" s="6" t="s">
        <v>757</v>
      </c>
      <c r="F378" s="6" t="s">
        <v>758</v>
      </c>
      <c r="G378" s="5">
        <v>2</v>
      </c>
      <c r="H378" s="15"/>
      <c r="I378" s="5"/>
    </row>
    <row r="379" spans="1:9" ht="13.5" customHeight="1" x14ac:dyDescent="0.2">
      <c r="A379" s="12"/>
      <c r="B379" s="5"/>
      <c r="C379" s="6"/>
      <c r="D379" s="7"/>
      <c r="E379" s="6"/>
      <c r="F379" s="6"/>
      <c r="G379" s="9">
        <f>SUM(G372:G378)</f>
        <v>18</v>
      </c>
      <c r="H379" s="15">
        <f>G379*330000</f>
        <v>5940000</v>
      </c>
      <c r="I379" s="5"/>
    </row>
    <row r="380" spans="1:9" ht="21.75" customHeight="1" x14ac:dyDescent="0.2">
      <c r="A380" s="12">
        <v>53</v>
      </c>
      <c r="B380" s="5">
        <v>20011040</v>
      </c>
      <c r="C380" s="6" t="s">
        <v>133</v>
      </c>
      <c r="D380" s="7">
        <v>37275</v>
      </c>
      <c r="E380" s="6" t="s">
        <v>82</v>
      </c>
      <c r="F380" s="6"/>
      <c r="G380" s="5">
        <v>3</v>
      </c>
      <c r="H380" s="15"/>
      <c r="I380" s="5"/>
    </row>
    <row r="381" spans="1:9" ht="12.75" customHeight="1" x14ac:dyDescent="0.2">
      <c r="A381" s="12"/>
      <c r="B381" s="5" t="s">
        <v>737</v>
      </c>
      <c r="C381" s="6" t="s">
        <v>133</v>
      </c>
      <c r="D381" s="7" t="s">
        <v>144</v>
      </c>
      <c r="E381" s="6" t="s">
        <v>136</v>
      </c>
      <c r="F381" s="6" t="s">
        <v>1084</v>
      </c>
      <c r="G381" s="5">
        <v>3</v>
      </c>
      <c r="H381" s="15"/>
      <c r="I381" s="5"/>
    </row>
    <row r="382" spans="1:9" ht="12.75" customHeight="1" x14ac:dyDescent="0.2">
      <c r="A382" s="12"/>
      <c r="B382" s="5">
        <v>20011040</v>
      </c>
      <c r="C382" s="6" t="s">
        <v>133</v>
      </c>
      <c r="D382" s="7">
        <v>37275</v>
      </c>
      <c r="E382" s="6" t="s">
        <v>221</v>
      </c>
      <c r="F382" s="6" t="s">
        <v>1119</v>
      </c>
      <c r="G382" s="5">
        <v>3</v>
      </c>
      <c r="H382" s="15"/>
      <c r="I382" s="5"/>
    </row>
    <row r="383" spans="1:9" ht="12.75" customHeight="1" x14ac:dyDescent="0.2">
      <c r="A383" s="12"/>
      <c r="B383" s="5" t="s">
        <v>737</v>
      </c>
      <c r="C383" s="6" t="s">
        <v>133</v>
      </c>
      <c r="D383" s="7">
        <v>37275</v>
      </c>
      <c r="E383" s="6" t="s">
        <v>245</v>
      </c>
      <c r="F383" s="6" t="s">
        <v>1076</v>
      </c>
      <c r="G383" s="5">
        <v>3</v>
      </c>
      <c r="H383" s="15"/>
      <c r="I383" s="5"/>
    </row>
    <row r="384" spans="1:9" ht="12.75" customHeight="1" x14ac:dyDescent="0.2">
      <c r="A384" s="12"/>
      <c r="B384" s="5" t="s">
        <v>737</v>
      </c>
      <c r="C384" s="6" t="s">
        <v>133</v>
      </c>
      <c r="D384" s="7" t="s">
        <v>144</v>
      </c>
      <c r="E384" s="6" t="s">
        <v>693</v>
      </c>
      <c r="F384" s="6" t="s">
        <v>694</v>
      </c>
      <c r="G384" s="5">
        <v>1</v>
      </c>
      <c r="H384" s="15"/>
      <c r="I384" s="5"/>
    </row>
    <row r="385" spans="1:9" ht="12.75" customHeight="1" x14ac:dyDescent="0.2">
      <c r="A385" s="12"/>
      <c r="B385" s="5" t="s">
        <v>737</v>
      </c>
      <c r="C385" s="6" t="s">
        <v>133</v>
      </c>
      <c r="D385" s="7" t="s">
        <v>144</v>
      </c>
      <c r="E385" s="6" t="s">
        <v>742</v>
      </c>
      <c r="F385" s="6" t="s">
        <v>821</v>
      </c>
      <c r="G385" s="5">
        <v>2</v>
      </c>
      <c r="H385" s="15"/>
      <c r="I385" s="5"/>
    </row>
    <row r="386" spans="1:9" ht="12.75" customHeight="1" x14ac:dyDescent="0.2">
      <c r="A386" s="12"/>
      <c r="B386" s="5" t="s">
        <v>737</v>
      </c>
      <c r="C386" s="6" t="s">
        <v>133</v>
      </c>
      <c r="D386" s="7" t="s">
        <v>144</v>
      </c>
      <c r="E386" s="6" t="s">
        <v>742</v>
      </c>
      <c r="F386" s="6" t="s">
        <v>821</v>
      </c>
      <c r="G386" s="5">
        <v>2</v>
      </c>
      <c r="H386" s="15"/>
      <c r="I386" s="5"/>
    </row>
    <row r="387" spans="1:9" ht="12.75" customHeight="1" x14ac:dyDescent="0.2">
      <c r="A387" s="12"/>
      <c r="B387" s="5"/>
      <c r="C387" s="6"/>
      <c r="D387" s="7"/>
      <c r="E387" s="6"/>
      <c r="F387" s="6"/>
      <c r="G387" s="9">
        <f>SUM(G380:G386)</f>
        <v>17</v>
      </c>
      <c r="H387" s="15">
        <f>G387*330000</f>
        <v>5610000</v>
      </c>
      <c r="I387" s="5"/>
    </row>
    <row r="388" spans="1:9" ht="21.75" customHeight="1" x14ac:dyDescent="0.2">
      <c r="A388" s="12">
        <v>54</v>
      </c>
      <c r="B388" s="5">
        <v>20011041</v>
      </c>
      <c r="C388" s="6" t="s">
        <v>134</v>
      </c>
      <c r="D388" s="7">
        <v>37345</v>
      </c>
      <c r="E388" s="6" t="s">
        <v>82</v>
      </c>
      <c r="F388" s="6"/>
      <c r="G388" s="5">
        <v>3</v>
      </c>
      <c r="H388" s="15"/>
      <c r="I388" s="5"/>
    </row>
    <row r="389" spans="1:9" ht="13.5" customHeight="1" x14ac:dyDescent="0.2">
      <c r="A389" s="12"/>
      <c r="B389" s="5" t="s">
        <v>738</v>
      </c>
      <c r="C389" s="6" t="s">
        <v>134</v>
      </c>
      <c r="D389" s="7" t="s">
        <v>167</v>
      </c>
      <c r="E389" s="6" t="s">
        <v>136</v>
      </c>
      <c r="F389" s="6" t="s">
        <v>1084</v>
      </c>
      <c r="G389" s="5">
        <v>3</v>
      </c>
      <c r="H389" s="15"/>
      <c r="I389" s="5"/>
    </row>
    <row r="390" spans="1:9" ht="13.5" customHeight="1" x14ac:dyDescent="0.2">
      <c r="A390" s="12"/>
      <c r="B390" s="5">
        <v>20011041</v>
      </c>
      <c r="C390" s="6" t="s">
        <v>134</v>
      </c>
      <c r="D390" s="7">
        <v>37345</v>
      </c>
      <c r="E390" s="6" t="s">
        <v>221</v>
      </c>
      <c r="F390" s="6" t="s">
        <v>1119</v>
      </c>
      <c r="G390" s="5">
        <v>3</v>
      </c>
      <c r="H390" s="15"/>
      <c r="I390" s="5"/>
    </row>
    <row r="391" spans="1:9" ht="13.5" customHeight="1" x14ac:dyDescent="0.2">
      <c r="A391" s="12"/>
      <c r="B391" s="5" t="s">
        <v>738</v>
      </c>
      <c r="C391" s="6" t="s">
        <v>134</v>
      </c>
      <c r="D391" s="7">
        <v>37345</v>
      </c>
      <c r="E391" s="6" t="s">
        <v>245</v>
      </c>
      <c r="F391" s="6" t="s">
        <v>1076</v>
      </c>
      <c r="G391" s="5">
        <v>3</v>
      </c>
      <c r="H391" s="15"/>
      <c r="I391" s="5"/>
    </row>
    <row r="392" spans="1:9" ht="13.5" customHeight="1" x14ac:dyDescent="0.2">
      <c r="A392" s="12"/>
      <c r="B392" s="5" t="s">
        <v>738</v>
      </c>
      <c r="C392" s="6" t="s">
        <v>134</v>
      </c>
      <c r="D392" s="7" t="s">
        <v>167</v>
      </c>
      <c r="E392" s="6" t="s">
        <v>693</v>
      </c>
      <c r="F392" s="6" t="s">
        <v>694</v>
      </c>
      <c r="G392" s="5">
        <v>1</v>
      </c>
      <c r="H392" s="15"/>
      <c r="I392" s="5"/>
    </row>
    <row r="393" spans="1:9" ht="13.5" customHeight="1" x14ac:dyDescent="0.2">
      <c r="A393" s="12"/>
      <c r="B393" s="5" t="s">
        <v>738</v>
      </c>
      <c r="C393" s="6" t="s">
        <v>134</v>
      </c>
      <c r="D393" s="7" t="s">
        <v>167</v>
      </c>
      <c r="E393" s="6" t="s">
        <v>742</v>
      </c>
      <c r="F393" s="6" t="s">
        <v>816</v>
      </c>
      <c r="G393" s="5">
        <v>2</v>
      </c>
      <c r="H393" s="15"/>
      <c r="I393" s="5"/>
    </row>
    <row r="394" spans="1:9" ht="13.5" customHeight="1" x14ac:dyDescent="0.2">
      <c r="A394" s="12"/>
      <c r="B394" s="5">
        <v>20011041</v>
      </c>
      <c r="C394" s="6" t="s">
        <v>134</v>
      </c>
      <c r="D394" s="7">
        <v>37345</v>
      </c>
      <c r="E394" s="6" t="s">
        <v>1105</v>
      </c>
      <c r="F394" s="6" t="s">
        <v>1106</v>
      </c>
      <c r="G394" s="5">
        <v>3</v>
      </c>
      <c r="H394" s="15"/>
      <c r="I394" s="5"/>
    </row>
    <row r="395" spans="1:9" ht="13.5" customHeight="1" x14ac:dyDescent="0.2">
      <c r="A395" s="12"/>
      <c r="B395" s="5"/>
      <c r="C395" s="6"/>
      <c r="D395" s="7"/>
      <c r="E395" s="6"/>
      <c r="F395" s="6"/>
      <c r="G395" s="9">
        <f>SUM(G388:G394)</f>
        <v>18</v>
      </c>
      <c r="H395" s="15">
        <f>G395*330000</f>
        <v>5940000</v>
      </c>
      <c r="I395" s="5"/>
    </row>
    <row r="396" spans="1:9" ht="21.75" customHeight="1" x14ac:dyDescent="0.2">
      <c r="A396" s="12">
        <v>55</v>
      </c>
      <c r="B396" s="5">
        <v>20011051</v>
      </c>
      <c r="C396" s="6" t="s">
        <v>135</v>
      </c>
      <c r="D396" s="7">
        <v>37543</v>
      </c>
      <c r="E396" s="6" t="s">
        <v>82</v>
      </c>
      <c r="F396" s="6"/>
      <c r="G396" s="5">
        <v>3</v>
      </c>
      <c r="H396" s="15"/>
      <c r="I396" s="5"/>
    </row>
    <row r="397" spans="1:9" ht="13.5" customHeight="1" x14ac:dyDescent="0.2">
      <c r="A397" s="12"/>
      <c r="B397" s="5" t="s">
        <v>1017</v>
      </c>
      <c r="C397" s="6" t="s">
        <v>135</v>
      </c>
      <c r="D397" s="7" t="s">
        <v>168</v>
      </c>
      <c r="E397" s="6" t="s">
        <v>136</v>
      </c>
      <c r="F397" s="6" t="s">
        <v>1084</v>
      </c>
      <c r="G397" s="5">
        <v>3</v>
      </c>
      <c r="H397" s="15"/>
      <c r="I397" s="5"/>
    </row>
    <row r="398" spans="1:9" ht="13.5" customHeight="1" x14ac:dyDescent="0.2">
      <c r="A398" s="12"/>
      <c r="B398" s="5">
        <v>20011051</v>
      </c>
      <c r="C398" s="6" t="s">
        <v>135</v>
      </c>
      <c r="D398" s="7">
        <v>37543</v>
      </c>
      <c r="E398" s="6" t="s">
        <v>221</v>
      </c>
      <c r="F398" s="6" t="s">
        <v>1119</v>
      </c>
      <c r="G398" s="5">
        <v>3</v>
      </c>
      <c r="H398" s="15"/>
      <c r="I398" s="5"/>
    </row>
    <row r="399" spans="1:9" ht="13.5" customHeight="1" x14ac:dyDescent="0.2">
      <c r="A399" s="12"/>
      <c r="B399" s="5" t="s">
        <v>1017</v>
      </c>
      <c r="C399" s="6" t="s">
        <v>135</v>
      </c>
      <c r="D399" s="7">
        <v>37543</v>
      </c>
      <c r="E399" s="6" t="s">
        <v>245</v>
      </c>
      <c r="F399" s="6" t="s">
        <v>1076</v>
      </c>
      <c r="G399" s="5">
        <v>3</v>
      </c>
      <c r="H399" s="15"/>
      <c r="I399" s="5"/>
    </row>
    <row r="400" spans="1:9" ht="16.5" customHeight="1" x14ac:dyDescent="0.2">
      <c r="A400" s="12"/>
      <c r="B400" s="5">
        <v>20011051</v>
      </c>
      <c r="C400" s="6" t="s">
        <v>135</v>
      </c>
      <c r="D400" s="7">
        <v>37543</v>
      </c>
      <c r="E400" s="6" t="s">
        <v>742</v>
      </c>
      <c r="F400" s="6" t="s">
        <v>1104</v>
      </c>
      <c r="G400" s="5">
        <v>2</v>
      </c>
      <c r="H400" s="14"/>
      <c r="I400" s="5"/>
    </row>
    <row r="401" spans="1:9" ht="16.5" customHeight="1" x14ac:dyDescent="0.2">
      <c r="A401" s="12"/>
      <c r="B401" s="12"/>
      <c r="C401" s="17"/>
      <c r="D401" s="41"/>
      <c r="E401" s="17"/>
      <c r="F401" s="17"/>
      <c r="G401" s="18">
        <f>SUM(G396:G400)</f>
        <v>14</v>
      </c>
      <c r="H401" s="30">
        <f>G401*330000</f>
        <v>4620000</v>
      </c>
      <c r="I401" s="5"/>
    </row>
  </sheetData>
  <autoFilter ref="A4:H401"/>
  <mergeCells count="4">
    <mergeCell ref="A1:C1"/>
    <mergeCell ref="A2:C2"/>
    <mergeCell ref="I255:I262"/>
    <mergeCell ref="A3:I3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QH21</vt:lpstr>
      <vt:lpstr>QH19-TVHĐ</vt:lpstr>
      <vt:lpstr>QH19-QTCL</vt:lpstr>
      <vt:lpstr>QH19-KHGD</vt:lpstr>
      <vt:lpstr>QH19-QTTH</vt:lpstr>
      <vt:lpstr>QH19-CNGD</vt:lpstr>
      <vt:lpstr>QH20-CNGD</vt:lpstr>
      <vt:lpstr>QH20-KHGD</vt:lpstr>
      <vt:lpstr>QH20-QTCL</vt:lpstr>
      <vt:lpstr>QH20-QTTH</vt:lpstr>
      <vt:lpstr>QH20-TVHĐ</vt:lpstr>
      <vt:lpstr>QH18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2021-11-30T01:43:56Z</cp:lastPrinted>
  <dcterms:created xsi:type="dcterms:W3CDTF">2021-11-03T08:05:48Z</dcterms:created>
  <dcterms:modified xsi:type="dcterms:W3CDTF">2021-12-02T09:13:51Z</dcterms:modified>
</cp:coreProperties>
</file>